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avie\Downloads\"/>
    </mc:Choice>
  </mc:AlternateContent>
  <xr:revisionPtr revIDLastSave="0" documentId="13_ncr:1_{DCF308EE-3122-4745-9C6A-2B188DAECF2F}" xr6:coauthVersionLast="47" xr6:coauthVersionMax="47" xr10:uidLastSave="{00000000-0000-0000-0000-000000000000}"/>
  <bookViews>
    <workbookView xWindow="-108" yWindow="-108" windowWidth="23256" windowHeight="12456" xr2:uid="{00000000-000D-0000-FFFF-FFFF00000000}"/>
  </bookViews>
  <sheets>
    <sheet name="Baremo Concurso Traslados" sheetId="2" r:id="rId1"/>
    <sheet name="Calculadora Tiempos Trabajados" sheetId="1" r:id="rId2"/>
  </sheets>
  <calcPr calcId="191029"/>
  <extLst>
    <ext uri="GoogleSheetsCustomDataVersion1">
      <go:sheetsCustomData xmlns:go="http://customooxmlschemas.google.com/" r:id="rId12" roundtripDataSignature="AMtx7miIqGSVr50e32xMw3UIYMqK+3KzXw=="/>
    </ext>
  </extLst>
</workbook>
</file>

<file path=xl/calcChain.xml><?xml version="1.0" encoding="utf-8"?>
<calcChain xmlns="http://schemas.openxmlformats.org/spreadsheetml/2006/main">
  <c r="D124" i="2" l="1"/>
  <c r="D73" i="2"/>
  <c r="D7" i="2"/>
  <c r="D117" i="2"/>
  <c r="D90" i="2"/>
  <c r="D89" i="2"/>
  <c r="D88" i="2"/>
  <c r="D87" i="2"/>
  <c r="D85" i="2"/>
  <c r="D81" i="2"/>
  <c r="D74" i="2"/>
  <c r="D71" i="2"/>
  <c r="D70" i="2"/>
  <c r="D69" i="2"/>
  <c r="D68" i="2"/>
  <c r="D45" i="2"/>
  <c r="D8" i="2"/>
  <c r="D15" i="2"/>
  <c r="D11" i="2"/>
  <c r="D96" i="2"/>
  <c r="D97" i="2"/>
  <c r="D98" i="2"/>
  <c r="D99" i="2"/>
  <c r="D100" i="2"/>
  <c r="D101" i="2"/>
  <c r="D104" i="2"/>
  <c r="D105" i="2"/>
  <c r="D106" i="2"/>
  <c r="D109" i="2"/>
  <c r="D110" i="2" s="1"/>
  <c r="D113" i="2"/>
  <c r="D114" i="2" s="1"/>
  <c r="D116" i="2"/>
  <c r="D120" i="2"/>
  <c r="D121" i="2" s="1"/>
  <c r="D123" i="2"/>
  <c r="D127" i="2"/>
  <c r="D128" i="2" s="1"/>
  <c r="D82" i="2"/>
  <c r="D84" i="2"/>
  <c r="D46" i="2"/>
  <c r="D47" i="2"/>
  <c r="D48" i="2"/>
  <c r="D51" i="2"/>
  <c r="D52" i="2"/>
  <c r="D53" i="2"/>
  <c r="D56" i="2"/>
  <c r="D57" i="2"/>
  <c r="D58" i="2"/>
  <c r="D59" i="2"/>
  <c r="D60" i="2"/>
  <c r="D62" i="2"/>
  <c r="D39" i="2"/>
  <c r="D41" i="2" s="1"/>
  <c r="D13" i="1"/>
  <c r="E13" i="1"/>
  <c r="F13" i="1"/>
  <c r="D14" i="1"/>
  <c r="E14" i="1"/>
  <c r="F14" i="1"/>
  <c r="D15" i="1"/>
  <c r="E15" i="1"/>
  <c r="F15" i="1"/>
  <c r="D16" i="1"/>
  <c r="E16" i="1"/>
  <c r="F16" i="1"/>
  <c r="D17" i="1"/>
  <c r="E17" i="1"/>
  <c r="F17" i="1"/>
  <c r="D18" i="1"/>
  <c r="E18" i="1"/>
  <c r="F18" i="1"/>
  <c r="D19" i="1"/>
  <c r="E19" i="1"/>
  <c r="F19" i="1"/>
  <c r="D20" i="1"/>
  <c r="E20" i="1"/>
  <c r="F20" i="1"/>
  <c r="D21" i="1"/>
  <c r="E21" i="1"/>
  <c r="F21" i="1"/>
  <c r="D22" i="1"/>
  <c r="E22" i="1"/>
  <c r="F22" i="1"/>
  <c r="D23" i="1"/>
  <c r="E23" i="1"/>
  <c r="F23" i="1"/>
  <c r="D24" i="1"/>
  <c r="E24" i="1"/>
  <c r="F24" i="1"/>
  <c r="D25" i="1"/>
  <c r="E25" i="1"/>
  <c r="F25" i="1"/>
  <c r="D26" i="1"/>
  <c r="E26" i="1"/>
  <c r="F26" i="1"/>
  <c r="D27" i="1"/>
  <c r="E27" i="1"/>
  <c r="F27" i="1"/>
  <c r="D28" i="1"/>
  <c r="E28" i="1"/>
  <c r="F28" i="1"/>
  <c r="D29" i="1"/>
  <c r="E29" i="1"/>
  <c r="F29" i="1"/>
  <c r="D30" i="1"/>
  <c r="E30" i="1"/>
  <c r="F30" i="1"/>
  <c r="D31" i="1"/>
  <c r="E31" i="1"/>
  <c r="F31" i="1"/>
  <c r="D32" i="1"/>
  <c r="E32" i="1"/>
  <c r="F32" i="1"/>
  <c r="D33" i="1"/>
  <c r="E33" i="1"/>
  <c r="F33" i="1"/>
  <c r="D34" i="1"/>
  <c r="E34" i="1"/>
  <c r="F34" i="1"/>
  <c r="D35" i="1"/>
  <c r="E35" i="1"/>
  <c r="F35" i="1"/>
  <c r="D36" i="1"/>
  <c r="E36" i="1"/>
  <c r="F36" i="1"/>
  <c r="D37" i="1"/>
  <c r="E37" i="1"/>
  <c r="F37" i="1"/>
  <c r="D38" i="1"/>
  <c r="E38" i="1"/>
  <c r="F38" i="1"/>
  <c r="D39" i="1"/>
  <c r="E39" i="1"/>
  <c r="F39" i="1"/>
  <c r="D40" i="1"/>
  <c r="E40" i="1"/>
  <c r="F40" i="1"/>
  <c r="D41" i="1"/>
  <c r="E41" i="1"/>
  <c r="F41" i="1"/>
  <c r="D42" i="1"/>
  <c r="E42" i="1"/>
  <c r="F42" i="1"/>
  <c r="D43" i="1"/>
  <c r="E43" i="1"/>
  <c r="F43" i="1"/>
  <c r="D44" i="1"/>
  <c r="E44" i="1"/>
  <c r="F44" i="1"/>
  <c r="D45" i="1"/>
  <c r="E45" i="1"/>
  <c r="F45" i="1"/>
  <c r="D46" i="1"/>
  <c r="E46" i="1"/>
  <c r="F46" i="1"/>
  <c r="D47" i="1"/>
  <c r="E47" i="1"/>
  <c r="F47" i="1"/>
  <c r="D48" i="1"/>
  <c r="E48" i="1"/>
  <c r="F48" i="1"/>
  <c r="D49" i="1"/>
  <c r="E49" i="1"/>
  <c r="F49" i="1"/>
  <c r="D50" i="1"/>
  <c r="E50" i="1"/>
  <c r="F50" i="1"/>
  <c r="D51" i="1"/>
  <c r="E51" i="1"/>
  <c r="F51" i="1"/>
  <c r="D52" i="1"/>
  <c r="E52" i="1"/>
  <c r="F52" i="1"/>
  <c r="D53" i="1"/>
  <c r="E53" i="1"/>
  <c r="F53" i="1"/>
  <c r="D54" i="1"/>
  <c r="E54" i="1"/>
  <c r="F54" i="1"/>
  <c r="D55" i="1"/>
  <c r="E55" i="1"/>
  <c r="F55" i="1"/>
  <c r="D56" i="1"/>
  <c r="E56" i="1"/>
  <c r="F56" i="1"/>
  <c r="D57" i="1"/>
  <c r="E57" i="1"/>
  <c r="F57" i="1"/>
  <c r="D58" i="1"/>
  <c r="E58" i="1"/>
  <c r="F58" i="1"/>
  <c r="D59" i="1"/>
  <c r="E59" i="1"/>
  <c r="F59" i="1"/>
  <c r="D60" i="1"/>
  <c r="E60" i="1"/>
  <c r="F60" i="1"/>
  <c r="D61" i="1"/>
  <c r="E61" i="1"/>
  <c r="F61" i="1"/>
  <c r="D62" i="1"/>
  <c r="E62" i="1"/>
  <c r="F62" i="1"/>
  <c r="D63" i="1"/>
  <c r="E63" i="1"/>
  <c r="F63" i="1"/>
  <c r="D64" i="1"/>
  <c r="E64" i="1"/>
  <c r="F64" i="1"/>
  <c r="D65" i="1"/>
  <c r="E65" i="1"/>
  <c r="F65" i="1"/>
  <c r="D66" i="1"/>
  <c r="E66" i="1"/>
  <c r="F66" i="1"/>
  <c r="D67" i="1"/>
  <c r="E67" i="1"/>
  <c r="F67" i="1"/>
  <c r="D68" i="1"/>
  <c r="E68" i="1"/>
  <c r="F68" i="1"/>
  <c r="D69" i="1"/>
  <c r="E69" i="1"/>
  <c r="F69" i="1"/>
  <c r="D70" i="1"/>
  <c r="E70" i="1"/>
  <c r="F70" i="1"/>
  <c r="D71" i="1"/>
  <c r="E71" i="1"/>
  <c r="F71" i="1"/>
  <c r="D72" i="1"/>
  <c r="E72" i="1"/>
  <c r="F72" i="1"/>
  <c r="D73" i="1"/>
  <c r="E73" i="1"/>
  <c r="F73" i="1"/>
  <c r="D74" i="1"/>
  <c r="E74" i="1"/>
  <c r="F74" i="1"/>
  <c r="D75" i="1"/>
  <c r="E75" i="1"/>
  <c r="F75" i="1"/>
  <c r="D76" i="1"/>
  <c r="E76" i="1"/>
  <c r="F76" i="1"/>
  <c r="D77" i="1"/>
  <c r="E77" i="1"/>
  <c r="F77" i="1"/>
  <c r="D78" i="1"/>
  <c r="E78" i="1"/>
  <c r="F78" i="1"/>
  <c r="D79" i="1"/>
  <c r="E79" i="1"/>
  <c r="F79" i="1"/>
  <c r="D80" i="1"/>
  <c r="E80" i="1"/>
  <c r="F80" i="1"/>
  <c r="D81" i="1"/>
  <c r="E81" i="1"/>
  <c r="F81" i="1"/>
  <c r="D82" i="1"/>
  <c r="E82" i="1"/>
  <c r="F82" i="1"/>
  <c r="D83" i="1"/>
  <c r="E83" i="1"/>
  <c r="F83" i="1"/>
  <c r="D84" i="1"/>
  <c r="E84" i="1"/>
  <c r="F84" i="1"/>
  <c r="D85" i="1"/>
  <c r="E85" i="1"/>
  <c r="F85" i="1"/>
  <c r="D86" i="1"/>
  <c r="E86" i="1"/>
  <c r="F86" i="1"/>
  <c r="D87" i="1"/>
  <c r="E87" i="1"/>
  <c r="F87" i="1"/>
  <c r="D88" i="1"/>
  <c r="E88" i="1"/>
  <c r="F88" i="1"/>
  <c r="D89" i="1"/>
  <c r="E89" i="1"/>
  <c r="F89" i="1"/>
  <c r="D90" i="1"/>
  <c r="E90" i="1"/>
  <c r="F90" i="1"/>
  <c r="D91" i="1"/>
  <c r="E91" i="1"/>
  <c r="F91" i="1"/>
  <c r="D92" i="1"/>
  <c r="E92" i="1"/>
  <c r="F92" i="1"/>
  <c r="D93" i="1"/>
  <c r="E93" i="1"/>
  <c r="F93" i="1"/>
  <c r="D94" i="1"/>
  <c r="E94" i="1"/>
  <c r="F94" i="1"/>
  <c r="D95" i="1"/>
  <c r="E95" i="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F12" i="1"/>
  <c r="E12" i="1"/>
  <c r="D12" i="1"/>
  <c r="D31" i="2"/>
  <c r="D30" i="2"/>
  <c r="D27" i="2"/>
  <c r="D26" i="2"/>
  <c r="D23" i="2"/>
  <c r="D22" i="2"/>
  <c r="D16" i="2"/>
  <c r="D12" i="2"/>
  <c r="D125" i="2" l="1"/>
  <c r="D91" i="2"/>
  <c r="D17" i="2"/>
  <c r="D32" i="2"/>
  <c r="D76" i="2"/>
  <c r="D78" i="2" s="1"/>
  <c r="D28" i="2"/>
  <c r="D49" i="2"/>
  <c r="D118" i="2"/>
  <c r="D107" i="2"/>
  <c r="D13" i="2"/>
  <c r="D63" i="2"/>
  <c r="D54" i="2"/>
  <c r="F8" i="1"/>
  <c r="F4" i="1" s="1"/>
  <c r="E8" i="1"/>
  <c r="E4" i="1" s="1"/>
  <c r="D9" i="2"/>
  <c r="D24" i="2"/>
  <c r="D8" i="1"/>
  <c r="D130" i="2" l="1"/>
  <c r="D4" i="1"/>
  <c r="D34" i="2"/>
  <c r="D19" i="2"/>
  <c r="D36" i="2" s="1"/>
  <c r="D65" i="2"/>
  <c r="C2" i="2" l="1"/>
</calcChain>
</file>

<file path=xl/sharedStrings.xml><?xml version="1.0" encoding="utf-8"?>
<sst xmlns="http://schemas.openxmlformats.org/spreadsheetml/2006/main" count="184" uniqueCount="125">
  <si>
    <t>CALCULADORA DE TIEMPOS TRABAJADOS</t>
  </si>
  <si>
    <t>SIDI INFORMA: ¿CÓMO SE COMPUTAN LOS PERÍODOS EN UNA HOJA DE SERVICIOS?
Si se ha trabajado todos los días de un mes, se cuenta como un mes (con independencia de que sea mes de 28, 30 ó 31 días).
Si se tienen 12 meses, se agrupan como un año.
Si se ha trabajado algunos días de un mes, hay que sumar los días. Al final la suma total de días se divide entre 30 y se computan los meses completos resultantes (a 30 días) y se deshecha el resto inferior a 30.</t>
  </si>
  <si>
    <t>Total Años</t>
  </si>
  <si>
    <t>Total Meses</t>
  </si>
  <si>
    <t>Total Días</t>
  </si>
  <si>
    <t>SubTotal Años</t>
  </si>
  <si>
    <t>SubTotal Meses</t>
  </si>
  <si>
    <t>SubTotal Días</t>
  </si>
  <si>
    <t>Fecha Inicio</t>
  </si>
  <si>
    <t>Fecha Fin</t>
  </si>
  <si>
    <t>Años</t>
  </si>
  <si>
    <t>Meses</t>
  </si>
  <si>
    <t>Días</t>
  </si>
  <si>
    <t>CALCULA TU BAREMO DEL CONCURSO DE TRASLADOS</t>
  </si>
  <si>
    <t>1. ANTIGÜEDAD</t>
  </si>
  <si>
    <t>1.1 Antigüedad en el centro</t>
  </si>
  <si>
    <t>RESULTADO</t>
  </si>
  <si>
    <t>Nº años completos</t>
  </si>
  <si>
    <t>Nº meses completos</t>
  </si>
  <si>
    <t>SubTOTAL</t>
  </si>
  <si>
    <t>TOTAL  1.1</t>
  </si>
  <si>
    <t>1.2 Antigüedad en el Cuerpo</t>
  </si>
  <si>
    <t>SUBTOTAL</t>
  </si>
  <si>
    <t>TOTAL  1.2</t>
  </si>
  <si>
    <t>TOTAL 1</t>
  </si>
  <si>
    <t>2. CUERPOS DE CATEDRÁTICOS</t>
  </si>
  <si>
    <t>PUNTUACIÓN</t>
  </si>
  <si>
    <t>Por ser personal funcionario de carrera en cuerpo de Catedráticos</t>
  </si>
  <si>
    <t xml:space="preserve">5 puntos </t>
  </si>
  <si>
    <t>TOTAL 2</t>
  </si>
  <si>
    <t>3.MÉRITOS ACADÉMICOS (MAX. 10 puntos)</t>
  </si>
  <si>
    <t>TITULOS</t>
  </si>
  <si>
    <t>3.1 Doctorado, postgrados y premios extraordinarios</t>
  </si>
  <si>
    <t xml:space="preserve">      3.1.1 Título de Doctor</t>
  </si>
  <si>
    <t xml:space="preserve">      3.1.2 Título universitario oficial de Máster de al menos 60 créditos</t>
  </si>
  <si>
    <t xml:space="preserve">3 puntos </t>
  </si>
  <si>
    <t xml:space="preserve">      3.1.3 Reconocimiento suficiencia investigadora o diploma de estudios avanzados</t>
  </si>
  <si>
    <t xml:space="preserve">2 puntos </t>
  </si>
  <si>
    <t xml:space="preserve">      3.1.4 Por premio extraordinario doctorado o mención honorífica grado superior</t>
  </si>
  <si>
    <t>1 punto</t>
  </si>
  <si>
    <t>3.2 Otras titulaciones universitarias</t>
  </si>
  <si>
    <t xml:space="preserve">      3.2.1 Título universitario de Grado o equivalente</t>
  </si>
  <si>
    <t xml:space="preserve">      3.2.2 Titulaciones de primer ciclo</t>
  </si>
  <si>
    <t xml:space="preserve">      3.2.3 Titulaciones de segundo ciclo</t>
  </si>
  <si>
    <t>3.3 Titulaciones de enseñanza régimen especial y FP</t>
  </si>
  <si>
    <t xml:space="preserve">     a) Por cada Certificado de nivel C2 del Consejo Europa</t>
  </si>
  <si>
    <t>4 puntos</t>
  </si>
  <si>
    <t xml:space="preserve">     b) Por cada Certificado de nivel C1 del Consejo Europa</t>
  </si>
  <si>
    <t xml:space="preserve">     c) Por cada Certificado de nivel B2 del Consejo Europa</t>
  </si>
  <si>
    <t xml:space="preserve">     d) Por cada Certificado de nivel B1 del Consejo Europa</t>
  </si>
  <si>
    <t xml:space="preserve">     e) Por cada Título Técnico Superior Artes Plásticas y Diseño, Técnico Deportivo Superior o Técnico Superior de FP o equivalente</t>
  </si>
  <si>
    <t xml:space="preserve">     f) Por cada título Profesional de Musica o Danza</t>
  </si>
  <si>
    <t>1,5 puntos</t>
  </si>
  <si>
    <t>TOTAL  3</t>
  </si>
  <si>
    <t>CARGOS</t>
  </si>
  <si>
    <t>4.1 Por cada año como director en Centro Públicos, CPR…</t>
  </si>
  <si>
    <t>4.2 Por cada año como vicedirector, subdirector, jete estudios, secretario…</t>
  </si>
  <si>
    <t>TOTAL  4</t>
  </si>
  <si>
    <t>HORAS</t>
  </si>
  <si>
    <t>0,1 punto / crédito</t>
  </si>
  <si>
    <t>0,1 punto / 3 horas</t>
  </si>
  <si>
    <t>Nº Especialid.</t>
  </si>
  <si>
    <t>5.3 Por cada especialidad distinta adquirida por Oposición</t>
  </si>
  <si>
    <t>1 punto / espec</t>
  </si>
  <si>
    <t>TOTAL  5</t>
  </si>
  <si>
    <t>6. OTROS MÉRITOS (MAX. 15 puntos)</t>
  </si>
  <si>
    <t>CANTIDAD</t>
  </si>
  <si>
    <t xml:space="preserve">     a) Libros</t>
  </si>
  <si>
    <t xml:space="preserve">         a1. Autor</t>
  </si>
  <si>
    <t>hasta 1 puntos</t>
  </si>
  <si>
    <t xml:space="preserve">         a2. Coautor</t>
  </si>
  <si>
    <t>hasta 0,5 puntos</t>
  </si>
  <si>
    <t xml:space="preserve">         a3. Autores</t>
  </si>
  <si>
    <t>hasta 0,4 puntos</t>
  </si>
  <si>
    <t xml:space="preserve">         a4. Autores</t>
  </si>
  <si>
    <t>hasta 0,3 puntos</t>
  </si>
  <si>
    <t xml:space="preserve">         a5. Autores</t>
  </si>
  <si>
    <t>hasta 0,2 puntos</t>
  </si>
  <si>
    <t xml:space="preserve">         a6. Más de 5 Autores</t>
  </si>
  <si>
    <t>hasta 0,1 puntos</t>
  </si>
  <si>
    <t xml:space="preserve">      b) Revistas en distintos formatos</t>
  </si>
  <si>
    <t xml:space="preserve">         b1. Autor</t>
  </si>
  <si>
    <t xml:space="preserve">         b2. Coautor</t>
  </si>
  <si>
    <t xml:space="preserve">         b3. 3 o más Autores</t>
  </si>
  <si>
    <t>hasta 0,05 puntos</t>
  </si>
  <si>
    <t xml:space="preserve">SUBTOTAL </t>
  </si>
  <si>
    <t>hasta 2,5 puntos</t>
  </si>
  <si>
    <t xml:space="preserve">     </t>
  </si>
  <si>
    <t xml:space="preserve">   </t>
  </si>
  <si>
    <t>6.4 Por cada año de servicio desempeñando puestos en la administración educactiva de nivel de complemento igual o superior al cual por el que participa.</t>
  </si>
  <si>
    <t>nº años completos</t>
  </si>
  <si>
    <t>nº meses completos</t>
  </si>
  <si>
    <t>6.5 Por cada convocatoria como miembro de tribunal de oposiciones desde LOE</t>
  </si>
  <si>
    <t>0,5 / año</t>
  </si>
  <si>
    <t>6.6 Por cada año Tutorización de prácticas de Máster o título universitario de Grado</t>
  </si>
  <si>
    <t>0,1 / curso</t>
  </si>
  <si>
    <t>6.7 Exclusivamente para plazas de Navarra, País Vasco, Valencia y Baleares</t>
  </si>
  <si>
    <t>Máx. 5 puntos</t>
  </si>
  <si>
    <t>TOTAL 6</t>
  </si>
  <si>
    <t>TOTAL BAREMO</t>
  </si>
  <si>
    <r>
      <t xml:space="preserve">1.1.1. Por cada año como </t>
    </r>
    <r>
      <rPr>
        <b/>
        <u/>
        <sz val="11"/>
        <color theme="1"/>
        <rFont val="Arial"/>
        <family val="2"/>
      </rPr>
      <t>funcionario de carrera</t>
    </r>
    <r>
      <rPr>
        <b/>
        <sz val="11"/>
        <color theme="1"/>
        <rFont val="Arial"/>
      </rPr>
      <t xml:space="preserve"> con destino definitivo en el centro desde el que concursa</t>
    </r>
  </si>
  <si>
    <r>
      <t xml:space="preserve">1.1.2. Por cada año como </t>
    </r>
    <r>
      <rPr>
        <b/>
        <u/>
        <sz val="11"/>
        <color theme="1"/>
        <rFont val="Arial"/>
        <family val="2"/>
      </rPr>
      <t>funcionario de carrera</t>
    </r>
    <r>
      <rPr>
        <b/>
        <sz val="11"/>
        <color theme="1"/>
        <rFont val="Arial"/>
        <family val="2"/>
      </rPr>
      <t xml:space="preserve"> en situación de provisionalidad, siempre que se participe desde esa situación</t>
    </r>
  </si>
  <si>
    <r>
      <t xml:space="preserve">1.1.3. Por cada año como </t>
    </r>
    <r>
      <rPr>
        <b/>
        <u/>
        <sz val="11"/>
        <color theme="1"/>
        <rFont val="Arial"/>
        <family val="2"/>
      </rPr>
      <t>funcionario de carrera</t>
    </r>
    <r>
      <rPr>
        <b/>
        <sz val="11"/>
        <color theme="1"/>
        <rFont val="Arial"/>
      </rPr>
      <t xml:space="preserve"> en plaza especial dificultad</t>
    </r>
  </si>
  <si>
    <r>
      <t>1.2.1. Por cada año como</t>
    </r>
    <r>
      <rPr>
        <b/>
        <sz val="11"/>
        <color theme="1"/>
        <rFont val="Arial"/>
      </rPr>
      <t xml:space="preserve"> </t>
    </r>
    <r>
      <rPr>
        <b/>
        <u/>
        <sz val="11"/>
        <color theme="1"/>
        <rFont val="Arial"/>
        <family val="2"/>
      </rPr>
      <t>funcionario de carrera, en prácticas o interino</t>
    </r>
    <r>
      <rPr>
        <b/>
        <sz val="11"/>
        <color theme="1"/>
        <rFont val="Arial"/>
      </rPr>
      <t>, en el mismo cuerpo al que corresponda la vacante</t>
    </r>
  </si>
  <si>
    <t>1.2.3. Por cada año como funcionario de carrera, en prácticas o interino, en otros cuerpos docentes de subgrupo inferior</t>
  </si>
  <si>
    <r>
      <t xml:space="preserve">1.2.2. Por cada año como </t>
    </r>
    <r>
      <rPr>
        <b/>
        <u/>
        <sz val="11"/>
        <color theme="1"/>
        <rFont val="Arial"/>
        <family val="2"/>
      </rPr>
      <t>funcionario de carrera, en prácticas o interino</t>
    </r>
    <r>
      <rPr>
        <b/>
        <sz val="11"/>
        <color theme="1"/>
        <rFont val="Arial"/>
        <family val="2"/>
      </rPr>
      <t>, en otros cuerpos docentes del mismo o superior subgrupo</t>
    </r>
  </si>
  <si>
    <t xml:space="preserve">Otras funciones docentes (coordinador ciclo, jefe seminario, </t>
  </si>
  <si>
    <t>departamento o división de centros públicos, asesor formación permanente</t>
  </si>
  <si>
    <r>
      <t xml:space="preserve">o director EOEP, así como </t>
    </r>
    <r>
      <rPr>
        <b/>
        <u/>
        <sz val="10"/>
        <color theme="1"/>
        <rFont val="Arial"/>
      </rPr>
      <t>función tutoria</t>
    </r>
    <r>
      <rPr>
        <b/>
        <sz val="10"/>
        <color theme="1"/>
        <rFont val="Arial"/>
      </rPr>
      <t>l a partir entrada vigor LOE</t>
    </r>
  </si>
  <si>
    <t>Por premios en exposiciones o en concursos o en certámenes.
Por composiciones estrenadas como autor o grabaciones con deposito legal.
Por conciertos como director, solista, solista en orquesta o en agrupaciones cam. (duos, trios,..)
Por exposiciones individuales o colectivas.</t>
  </si>
  <si>
    <t>www.sidimurcia.org</t>
  </si>
  <si>
    <t>5.2 Por la impartición de actividades formación y perfeccionamiento 5.1 (Max. 3 puntos)</t>
  </si>
  <si>
    <t>6.1 Publicaciones (Max. 8 puntos)</t>
  </si>
  <si>
    <t>6.2 Premios de ámbitos autonómico, nacional o internacional convocados por Administraciones educativas en proyectos de investigación o innovación o por la participación en estos proyectos. (Max. 2,5 puntos)</t>
  </si>
  <si>
    <t>6.3 Méritos artísticos y literarios (Max. 2,5 puntos)</t>
  </si>
  <si>
    <t xml:space="preserve">6 puntos </t>
  </si>
  <si>
    <t>4. DESEMPEÑO DE CARGOS DIRECTIVOS Y OTRAS FUNCIONES (MAX. 30 puntos)</t>
  </si>
  <si>
    <t>4.3 Otras funciones docentes (Max. 10 puntos)</t>
  </si>
  <si>
    <t>5. FORMACIÓN Y PERFECCIONAMIENTO (MAX. 15 puntos)</t>
  </si>
  <si>
    <t>5.1 Actividades de formación superadas (1 crédito = 10 horas) (Max. 9 puntos)</t>
  </si>
  <si>
    <t>5.4 Competencia digital docente</t>
  </si>
  <si>
    <t>5.5 Conocimieno de una lengua extrajera según Marco Común Europeo de Referencia</t>
  </si>
  <si>
    <t>Seleccionar nivel</t>
  </si>
  <si>
    <t>Por cada curso de tutorización de fase de prácticas seleccionados oposición (desde 23/24)</t>
  </si>
  <si>
    <t>0,2 /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</si>
</sst>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1">
    <font>
      <sz val="11"/>
      <color theme="1"/>
      <name val="Calibri"/>
      <scheme val="minor"/>
    </font>
    <font>
      <b/>
      <sz val="17"/>
      <color rgb="FFFFFFFF"/>
      <name val="Arial"/>
    </font>
    <font>
      <sz val="11"/>
      <name val="Calibri"/>
    </font>
    <font>
      <sz val="9"/>
      <color theme="1"/>
      <name val="Calibri"/>
      <scheme val="minor"/>
    </font>
    <font>
      <b/>
      <sz val="11"/>
      <color theme="1"/>
      <name val="Calibri"/>
      <scheme val="minor"/>
    </font>
    <font>
      <b/>
      <sz val="18"/>
      <color rgb="FFC00000"/>
      <name val="Arial"/>
    </font>
    <font>
      <b/>
      <sz val="12"/>
      <color theme="0"/>
      <name val="Arial"/>
    </font>
    <font>
      <sz val="11"/>
      <color theme="1"/>
      <name val="Calibri"/>
      <scheme val="minor"/>
    </font>
    <font>
      <sz val="9"/>
      <color rgb="FF000000"/>
      <name val="&quot;Google Sans Mono&quot;"/>
    </font>
    <font>
      <b/>
      <sz val="10"/>
      <color theme="1"/>
      <name val="Arial"/>
    </font>
    <font>
      <sz val="11"/>
      <color theme="1"/>
      <name val="Calibri"/>
    </font>
    <font>
      <b/>
      <sz val="17"/>
      <color theme="0"/>
      <name val="Arial"/>
    </font>
    <font>
      <b/>
      <sz val="12"/>
      <color rgb="FFFFFF00"/>
      <name val="Arial"/>
    </font>
    <font>
      <sz val="10"/>
      <color theme="1"/>
      <name val="Arial"/>
    </font>
    <font>
      <b/>
      <sz val="10"/>
      <color rgb="FFFFFFFF"/>
      <name val="Arial"/>
    </font>
    <font>
      <b/>
      <sz val="11"/>
      <color theme="1"/>
      <name val="Arial"/>
    </font>
    <font>
      <i/>
      <sz val="10"/>
      <color theme="1"/>
      <name val="Arial"/>
    </font>
    <font>
      <b/>
      <sz val="11"/>
      <color rgb="FF000000"/>
      <name val="Arial"/>
    </font>
    <font>
      <b/>
      <sz val="12"/>
      <color rgb="FFC00000"/>
      <name val="Arial"/>
    </font>
    <font>
      <b/>
      <sz val="14"/>
      <color theme="1"/>
      <name val="Calibri"/>
    </font>
    <font>
      <b/>
      <sz val="14"/>
      <color rgb="FFFF0000"/>
      <name val="Calibri"/>
    </font>
    <font>
      <b/>
      <sz val="10"/>
      <color rgb="FF000000"/>
      <name val="Arial"/>
    </font>
    <font>
      <b/>
      <sz val="10"/>
      <color rgb="FFC00000"/>
      <name val="Arial"/>
    </font>
    <font>
      <sz val="10"/>
      <color rgb="FF000000"/>
      <name val="Arial"/>
    </font>
    <font>
      <i/>
      <sz val="10"/>
      <color rgb="FF000000"/>
      <name val="Arial"/>
    </font>
    <font>
      <i/>
      <sz val="10"/>
      <color rgb="FFFFFFFF"/>
      <name val="Arial"/>
    </font>
    <font>
      <b/>
      <sz val="10"/>
      <color rgb="FFFFFF00"/>
      <name val="Arial"/>
    </font>
    <font>
      <b/>
      <sz val="10"/>
      <color theme="0"/>
      <name val="Arial"/>
    </font>
    <font>
      <b/>
      <sz val="8"/>
      <color rgb="FFFFFFFF"/>
      <name val="Arial"/>
    </font>
    <font>
      <b/>
      <sz val="12"/>
      <color theme="1"/>
      <name val="Arial"/>
    </font>
    <font>
      <b/>
      <u/>
      <sz val="10"/>
      <color theme="1"/>
      <name val="Arial"/>
    </font>
    <font>
      <b/>
      <sz val="11"/>
      <color theme="1"/>
      <name val="Arial"/>
      <family val="2"/>
    </font>
    <font>
      <b/>
      <u/>
      <sz val="11"/>
      <color theme="1"/>
      <name val="Arial"/>
      <family val="2"/>
    </font>
    <font>
      <sz val="10"/>
      <color theme="1"/>
      <name val="Arial"/>
      <family val="2"/>
    </font>
    <font>
      <b/>
      <sz val="10"/>
      <color theme="1"/>
      <name val="Arial"/>
      <family val="2"/>
    </font>
    <font>
      <u/>
      <sz val="11"/>
      <color theme="10"/>
      <name val="Calibri"/>
      <family val="2"/>
      <scheme val="minor"/>
    </font>
    <font>
      <b/>
      <u/>
      <sz val="14"/>
      <color rgb="FF2E75B5"/>
      <name val="Calibri"/>
      <family val="2"/>
      <scheme val="minor"/>
    </font>
    <font>
      <b/>
      <sz val="11"/>
      <color rgb="FF000000"/>
      <name val="Arial"/>
      <family val="2"/>
    </font>
    <font>
      <b/>
      <sz val="36"/>
      <color theme="1"/>
      <name val="Arial"/>
      <family val="2"/>
    </font>
    <font>
      <b/>
      <sz val="36"/>
      <color rgb="FFFFFF00"/>
      <name val="Arial"/>
      <family val="2"/>
    </font>
    <font>
      <b/>
      <sz val="10"/>
      <color rgb="FF000000"/>
      <name val="Arial"/>
      <family val="2"/>
    </font>
  </fonts>
  <fills count="12">
    <fill>
      <patternFill patternType="none"/>
    </fill>
    <fill>
      <patternFill patternType="gray125"/>
    </fill>
    <fill>
      <patternFill patternType="solid">
        <fgColor rgb="FF8EAADB"/>
        <bgColor rgb="FF8EAADB"/>
      </patternFill>
    </fill>
    <fill>
      <patternFill patternType="solid">
        <fgColor rgb="FFFFC000"/>
        <bgColor rgb="FFFFC000"/>
      </patternFill>
    </fill>
    <fill>
      <patternFill patternType="solid">
        <fgColor rgb="FF2E75B5"/>
        <bgColor rgb="FF2E75B5"/>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theme="0"/>
        <bgColor rgb="FFF2F2F2"/>
      </patternFill>
    </fill>
    <fill>
      <patternFill patternType="solid">
        <fgColor rgb="FFF2F2F2"/>
        <bgColor indexed="64"/>
      </patternFill>
    </fill>
    <fill>
      <patternFill patternType="solid">
        <fgColor rgb="FFF2F2F2"/>
        <bgColor rgb="FFFFFFFF"/>
      </patternFill>
    </fill>
  </fills>
  <borders count="4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5" fillId="0" borderId="0" applyNumberFormat="0" applyFill="0" applyBorder="0" applyAlignment="0" applyProtection="0"/>
  </cellStyleXfs>
  <cellXfs count="223">
    <xf numFmtId="0" fontId="0" fillId="0" borderId="0" xfId="0"/>
    <xf numFmtId="0" fontId="4" fillId="0" borderId="0" xfId="0" applyFont="1" applyAlignment="1">
      <alignment horizontal="center"/>
    </xf>
    <xf numFmtId="0" fontId="6" fillId="0" borderId="0" xfId="0" applyFont="1" applyAlignment="1">
      <alignment horizontal="center"/>
    </xf>
    <xf numFmtId="0" fontId="7" fillId="0" borderId="0" xfId="0" applyFont="1"/>
    <xf numFmtId="0" fontId="6" fillId="4" borderId="6" xfId="0" applyFont="1" applyFill="1" applyBorder="1" applyAlignment="1">
      <alignment horizontal="center"/>
    </xf>
    <xf numFmtId="0" fontId="6" fillId="4" borderId="7" xfId="0" applyFont="1" applyFill="1" applyBorder="1" applyAlignment="1">
      <alignment horizontal="center"/>
    </xf>
    <xf numFmtId="0" fontId="7" fillId="5" borderId="4" xfId="0" applyFont="1" applyFill="1" applyBorder="1"/>
    <xf numFmtId="0" fontId="8" fillId="6" borderId="0" xfId="0" applyFont="1" applyFill="1"/>
    <xf numFmtId="0" fontId="9" fillId="0" borderId="0" xfId="0" applyFont="1" applyAlignment="1">
      <alignment horizontal="left"/>
    </xf>
    <xf numFmtId="0" fontId="10" fillId="0" borderId="0" xfId="0" applyFont="1" applyAlignment="1">
      <alignment horizontal="center"/>
    </xf>
    <xf numFmtId="0" fontId="9" fillId="0" borderId="0" xfId="0" applyFont="1"/>
    <xf numFmtId="0" fontId="13" fillId="0" borderId="0" xfId="0" applyFont="1" applyAlignment="1">
      <alignment horizontal="left"/>
    </xf>
    <xf numFmtId="0" fontId="14" fillId="4" borderId="9" xfId="0" applyFont="1" applyFill="1" applyBorder="1" applyAlignment="1">
      <alignment horizontal="center"/>
    </xf>
    <xf numFmtId="0" fontId="14" fillId="4" borderId="4" xfId="0" applyFont="1" applyFill="1" applyBorder="1" applyAlignment="1">
      <alignment horizontal="center"/>
    </xf>
    <xf numFmtId="0" fontId="16" fillId="7" borderId="14" xfId="0" applyFont="1" applyFill="1" applyBorder="1" applyAlignment="1">
      <alignment horizontal="right"/>
    </xf>
    <xf numFmtId="0" fontId="9" fillId="5" borderId="15" xfId="0" applyFont="1" applyFill="1" applyBorder="1" applyAlignment="1">
      <alignment horizontal="center"/>
    </xf>
    <xf numFmtId="0" fontId="16" fillId="5" borderId="14" xfId="0" applyFont="1" applyFill="1" applyBorder="1" applyAlignment="1">
      <alignment horizontal="right"/>
    </xf>
    <xf numFmtId="0" fontId="9" fillId="0" borderId="18" xfId="0" applyFont="1" applyBorder="1" applyAlignment="1">
      <alignment horizontal="left"/>
    </xf>
    <xf numFmtId="0" fontId="13" fillId="0" borderId="0" xfId="0" applyFont="1" applyAlignment="1">
      <alignment horizontal="center"/>
    </xf>
    <xf numFmtId="0" fontId="16" fillId="5" borderId="15" xfId="0" applyFont="1" applyFill="1" applyBorder="1" applyAlignment="1">
      <alignment horizontal="center"/>
    </xf>
    <xf numFmtId="0" fontId="16" fillId="7" borderId="25" xfId="0" applyFont="1" applyFill="1" applyBorder="1" applyAlignment="1">
      <alignment horizontal="right"/>
    </xf>
    <xf numFmtId="0" fontId="9" fillId="0" borderId="26" xfId="0" applyFont="1" applyBorder="1" applyAlignment="1">
      <alignment horizontal="left"/>
    </xf>
    <xf numFmtId="0" fontId="9" fillId="0" borderId="5" xfId="0" applyFont="1" applyBorder="1" applyAlignment="1">
      <alignment horizontal="left"/>
    </xf>
    <xf numFmtId="0" fontId="13" fillId="0" borderId="5" xfId="0" applyFont="1" applyBorder="1" applyAlignment="1">
      <alignment horizontal="right"/>
    </xf>
    <xf numFmtId="0" fontId="10" fillId="0" borderId="0" xfId="0" applyFont="1"/>
    <xf numFmtId="0" fontId="9" fillId="0" borderId="0" xfId="0" applyFont="1" applyAlignment="1">
      <alignment horizontal="center"/>
    </xf>
    <xf numFmtId="0" fontId="23" fillId="0" borderId="0" xfId="0" applyFont="1" applyAlignment="1">
      <alignment horizontal="right"/>
    </xf>
    <xf numFmtId="0" fontId="16" fillId="7" borderId="6" xfId="0" applyFont="1" applyFill="1" applyBorder="1" applyAlignment="1">
      <alignment horizontal="right"/>
    </xf>
    <xf numFmtId="0" fontId="25" fillId="0" borderId="0" xfId="0" applyFont="1" applyAlignment="1">
      <alignment horizontal="right"/>
    </xf>
    <xf numFmtId="0" fontId="16" fillId="0" borderId="0" xfId="0" applyFont="1" applyAlignment="1">
      <alignment horizontal="right"/>
    </xf>
    <xf numFmtId="0" fontId="27" fillId="4" borderId="9" xfId="0" applyFont="1" applyFill="1" applyBorder="1" applyAlignment="1">
      <alignment horizontal="left"/>
    </xf>
    <xf numFmtId="0" fontId="28" fillId="4" borderId="9" xfId="0" applyFont="1" applyFill="1" applyBorder="1" applyAlignment="1">
      <alignment horizontal="center"/>
    </xf>
    <xf numFmtId="0" fontId="9" fillId="6" borderId="15" xfId="0" applyFont="1" applyFill="1" applyBorder="1" applyAlignment="1">
      <alignment horizontal="left"/>
    </xf>
    <xf numFmtId="0" fontId="9" fillId="8" borderId="15" xfId="0" applyFont="1" applyFill="1" applyBorder="1" applyAlignment="1">
      <alignment horizontal="center"/>
    </xf>
    <xf numFmtId="0" fontId="9" fillId="0" borderId="33" xfId="0" applyFont="1" applyBorder="1" applyAlignment="1">
      <alignment horizontal="center"/>
    </xf>
    <xf numFmtId="0" fontId="9" fillId="0" borderId="0" xfId="0" applyFont="1" applyAlignment="1">
      <alignment horizontal="center" vertical="center"/>
    </xf>
    <xf numFmtId="0" fontId="13" fillId="0" borderId="0" xfId="0" applyFont="1"/>
    <xf numFmtId="0" fontId="16" fillId="7" borderId="35" xfId="0" applyFont="1" applyFill="1" applyBorder="1" applyAlignment="1">
      <alignment horizontal="right"/>
    </xf>
    <xf numFmtId="14" fontId="7" fillId="0" borderId="4" xfId="0" applyNumberFormat="1" applyFont="1" applyBorder="1" applyProtection="1">
      <protection locked="0"/>
    </xf>
    <xf numFmtId="0" fontId="13" fillId="0" borderId="15" xfId="0" applyFont="1" applyBorder="1" applyAlignment="1">
      <alignment horizontal="right"/>
    </xf>
    <xf numFmtId="0" fontId="36" fillId="0" borderId="15" xfId="1" applyFont="1" applyFill="1" applyBorder="1" applyAlignment="1">
      <alignment horizontal="center"/>
    </xf>
    <xf numFmtId="0" fontId="29" fillId="0" borderId="15" xfId="0" applyFont="1" applyBorder="1" applyAlignment="1">
      <alignment horizontal="left"/>
    </xf>
    <xf numFmtId="0" fontId="29" fillId="0" borderId="15" xfId="0" applyFont="1" applyBorder="1" applyAlignment="1">
      <alignment horizontal="center"/>
    </xf>
    <xf numFmtId="164" fontId="12" fillId="0" borderId="15" xfId="0" applyNumberFormat="1" applyFont="1" applyBorder="1" applyAlignment="1">
      <alignment horizontal="center"/>
    </xf>
    <xf numFmtId="0" fontId="19" fillId="0" borderId="4" xfId="0" applyFont="1" applyBorder="1" applyAlignment="1" applyProtection="1">
      <alignment horizontal="center"/>
      <protection hidden="1"/>
    </xf>
    <xf numFmtId="3" fontId="5" fillId="3" borderId="4" xfId="0" applyNumberFormat="1"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0" borderId="5" xfId="0" applyFont="1" applyBorder="1" applyAlignment="1" applyProtection="1">
      <alignment horizontal="center"/>
      <protection hidden="1"/>
    </xf>
    <xf numFmtId="0" fontId="6" fillId="4" borderId="4" xfId="0" applyFont="1" applyFill="1" applyBorder="1" applyAlignment="1" applyProtection="1">
      <alignment horizontal="center"/>
      <protection hidden="1"/>
    </xf>
    <xf numFmtId="0" fontId="7" fillId="0" borderId="4" xfId="0" applyFont="1" applyBorder="1" applyAlignment="1" applyProtection="1">
      <alignment horizontal="center"/>
      <protection hidden="1"/>
    </xf>
    <xf numFmtId="0" fontId="7" fillId="0" borderId="0" xfId="0" applyFont="1" applyAlignment="1" applyProtection="1">
      <alignment horizontal="center"/>
      <protection hidden="1"/>
    </xf>
    <xf numFmtId="0" fontId="7" fillId="5" borderId="4" xfId="0" applyFont="1" applyFill="1" applyBorder="1" applyProtection="1">
      <protection hidden="1"/>
    </xf>
    <xf numFmtId="0" fontId="8" fillId="5" borderId="4" xfId="0" applyFont="1" applyFill="1" applyBorder="1" applyProtection="1">
      <protection hidden="1"/>
    </xf>
    <xf numFmtId="0" fontId="9" fillId="5" borderId="11" xfId="0" applyFont="1" applyFill="1" applyBorder="1" applyAlignment="1" applyProtection="1">
      <alignment horizontal="center"/>
      <protection hidden="1"/>
    </xf>
    <xf numFmtId="0" fontId="9" fillId="7" borderId="11" xfId="0" applyFont="1" applyFill="1" applyBorder="1" applyAlignment="1" applyProtection="1">
      <alignment horizontal="center"/>
      <protection hidden="1"/>
    </xf>
    <xf numFmtId="0" fontId="9" fillId="5" borderId="16" xfId="0" applyFont="1" applyFill="1" applyBorder="1" applyAlignment="1" applyProtection="1">
      <alignment horizontal="center"/>
      <protection hidden="1"/>
    </xf>
    <xf numFmtId="0" fontId="9" fillId="5" borderId="4" xfId="0" applyFont="1" applyFill="1" applyBorder="1" applyAlignment="1" applyProtection="1">
      <alignment horizontal="center"/>
      <protection hidden="1"/>
    </xf>
    <xf numFmtId="0" fontId="9" fillId="7" borderId="17" xfId="0" applyFont="1" applyFill="1" applyBorder="1" applyAlignment="1" applyProtection="1">
      <alignment horizontal="center"/>
      <protection hidden="1"/>
    </xf>
    <xf numFmtId="0" fontId="9" fillId="0" borderId="19" xfId="0" applyFont="1" applyBorder="1" applyAlignment="1" applyProtection="1">
      <alignment horizontal="center"/>
      <protection hidden="1"/>
    </xf>
    <xf numFmtId="164" fontId="18" fillId="3" borderId="22" xfId="0" applyNumberFormat="1" applyFont="1" applyFill="1" applyBorder="1" applyAlignment="1" applyProtection="1">
      <alignment horizontal="center"/>
      <protection hidden="1"/>
    </xf>
    <xf numFmtId="0" fontId="0" fillId="0" borderId="0" xfId="0" applyProtection="1">
      <protection hidden="1"/>
    </xf>
    <xf numFmtId="0" fontId="14" fillId="4" borderId="4" xfId="0" applyFont="1" applyFill="1" applyBorder="1" applyAlignment="1" applyProtection="1">
      <alignment horizontal="center"/>
      <protection hidden="1"/>
    </xf>
    <xf numFmtId="0" fontId="9" fillId="5" borderId="24" xfId="0" applyFont="1" applyFill="1" applyBorder="1" applyAlignment="1" applyProtection="1">
      <alignment horizontal="center"/>
      <protection hidden="1"/>
    </xf>
    <xf numFmtId="0" fontId="9" fillId="0" borderId="27" xfId="0" applyFont="1" applyBorder="1" applyAlignment="1" applyProtection="1">
      <alignment horizontal="center"/>
      <protection hidden="1"/>
    </xf>
    <xf numFmtId="164" fontId="18" fillId="3" borderId="28" xfId="0" applyNumberFormat="1" applyFont="1" applyFill="1" applyBorder="1" applyAlignment="1" applyProtection="1">
      <alignment horizontal="center"/>
      <protection hidden="1"/>
    </xf>
    <xf numFmtId="0" fontId="10" fillId="0" borderId="0" xfId="0" applyFont="1" applyProtection="1">
      <protection hidden="1"/>
    </xf>
    <xf numFmtId="164" fontId="20" fillId="3" borderId="21" xfId="0" applyNumberFormat="1" applyFont="1" applyFill="1" applyBorder="1" applyProtection="1">
      <protection hidden="1"/>
    </xf>
    <xf numFmtId="0" fontId="9" fillId="0" borderId="15" xfId="0" applyFont="1" applyBorder="1" applyAlignment="1" applyProtection="1">
      <alignment horizontal="center"/>
      <protection hidden="1"/>
    </xf>
    <xf numFmtId="164" fontId="22" fillId="3" borderId="21" xfId="0" applyNumberFormat="1" applyFont="1" applyFill="1" applyBorder="1" applyAlignment="1" applyProtection="1">
      <alignment horizontal="center"/>
      <protection hidden="1"/>
    </xf>
    <xf numFmtId="0" fontId="21" fillId="0" borderId="0" xfId="0" applyFont="1" applyAlignment="1" applyProtection="1">
      <alignment horizontal="center"/>
      <protection hidden="1"/>
    </xf>
    <xf numFmtId="0" fontId="21" fillId="5" borderId="4" xfId="0" applyFont="1" applyFill="1" applyBorder="1" applyAlignment="1" applyProtection="1">
      <alignment horizontal="center"/>
      <protection hidden="1"/>
    </xf>
    <xf numFmtId="0" fontId="14" fillId="0" borderId="0" xfId="0" applyFont="1" applyAlignment="1" applyProtection="1">
      <alignment horizontal="center"/>
      <protection hidden="1"/>
    </xf>
    <xf numFmtId="0" fontId="9" fillId="0" borderId="0" xfId="0" applyFont="1" applyAlignment="1" applyProtection="1">
      <alignment horizontal="center"/>
      <protection hidden="1"/>
    </xf>
    <xf numFmtId="0" fontId="9" fillId="5" borderId="35" xfId="0" applyFont="1" applyFill="1" applyBorder="1" applyAlignment="1" applyProtection="1">
      <alignment horizontal="center"/>
      <protection hidden="1"/>
    </xf>
    <xf numFmtId="0" fontId="9" fillId="7" borderId="27" xfId="0" applyFont="1" applyFill="1" applyBorder="1" applyAlignment="1" applyProtection="1">
      <alignment horizontal="center"/>
      <protection hidden="1"/>
    </xf>
    <xf numFmtId="0" fontId="9" fillId="0" borderId="0" xfId="0" applyFont="1" applyAlignment="1" applyProtection="1">
      <alignment horizontal="left"/>
      <protection hidden="1"/>
    </xf>
    <xf numFmtId="164" fontId="22" fillId="3" borderId="15" xfId="0" applyNumberFormat="1" applyFont="1" applyFill="1" applyBorder="1" applyAlignment="1" applyProtection="1">
      <alignment horizontal="center"/>
      <protection hidden="1"/>
    </xf>
    <xf numFmtId="0" fontId="27" fillId="4" borderId="9" xfId="0" applyFont="1" applyFill="1" applyBorder="1" applyAlignment="1" applyProtection="1">
      <alignment horizontal="left"/>
      <protection hidden="1"/>
    </xf>
    <xf numFmtId="0" fontId="9" fillId="5" borderId="32" xfId="0" applyFont="1" applyFill="1" applyBorder="1" applyAlignment="1" applyProtection="1">
      <alignment horizontal="center"/>
      <protection hidden="1"/>
    </xf>
    <xf numFmtId="0" fontId="9" fillId="9" borderId="34" xfId="0" applyFont="1" applyFill="1" applyBorder="1" applyAlignment="1" applyProtection="1">
      <alignment horizontal="center"/>
      <protection hidden="1"/>
    </xf>
    <xf numFmtId="0" fontId="9" fillId="5" borderId="31" xfId="0" applyFont="1" applyFill="1" applyBorder="1" applyAlignment="1" applyProtection="1">
      <alignment horizontal="center"/>
      <protection hidden="1"/>
    </xf>
    <xf numFmtId="0" fontId="9" fillId="7" borderId="35" xfId="0" applyFont="1" applyFill="1" applyBorder="1" applyAlignment="1" applyProtection="1">
      <alignment horizontal="center"/>
      <protection hidden="1"/>
    </xf>
    <xf numFmtId="0" fontId="10" fillId="0" borderId="0" xfId="0" applyFont="1" applyAlignment="1" applyProtection="1">
      <alignment horizontal="center"/>
      <protection hidden="1"/>
    </xf>
    <xf numFmtId="0" fontId="14" fillId="4" borderId="32" xfId="0" applyFont="1" applyFill="1" applyBorder="1" applyAlignment="1" applyProtection="1">
      <alignment horizontal="center"/>
      <protection hidden="1"/>
    </xf>
    <xf numFmtId="165" fontId="9" fillId="5" borderId="4" xfId="0" applyNumberFormat="1" applyFont="1" applyFill="1" applyBorder="1" applyAlignment="1" applyProtection="1">
      <alignment horizontal="center"/>
      <protection hidden="1"/>
    </xf>
    <xf numFmtId="0" fontId="9" fillId="8" borderId="15" xfId="0" applyFont="1" applyFill="1" applyBorder="1" applyAlignment="1" applyProtection="1">
      <alignment horizontal="center"/>
      <protection hidden="1"/>
    </xf>
    <xf numFmtId="0" fontId="9" fillId="0" borderId="33" xfId="0" applyFont="1" applyBorder="1" applyAlignment="1" applyProtection="1">
      <alignment horizontal="center"/>
      <protection hidden="1"/>
    </xf>
    <xf numFmtId="0" fontId="9" fillId="0" borderId="21" xfId="0" applyFont="1" applyBorder="1" applyAlignment="1" applyProtection="1">
      <alignment horizontal="center"/>
      <protection hidden="1"/>
    </xf>
    <xf numFmtId="0" fontId="9" fillId="10" borderId="4" xfId="0"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0" borderId="20" xfId="0" applyFont="1" applyBorder="1" applyAlignment="1" applyProtection="1">
      <alignment horizontal="center"/>
      <protection hidden="1"/>
    </xf>
    <xf numFmtId="0" fontId="9" fillId="10" borderId="4" xfId="0" applyFont="1" applyFill="1" applyBorder="1" applyAlignment="1" applyProtection="1">
      <alignment horizontal="center"/>
      <protection hidden="1"/>
    </xf>
    <xf numFmtId="0" fontId="13" fillId="0" borderId="11" xfId="0" applyFont="1" applyBorder="1" applyAlignment="1" applyProtection="1">
      <alignment horizontal="center" vertical="center"/>
      <protection locked="0"/>
    </xf>
    <xf numFmtId="0" fontId="13" fillId="0" borderId="4" xfId="0" applyFont="1" applyBorder="1" applyAlignment="1" applyProtection="1">
      <alignment horizontal="center"/>
      <protection locked="0"/>
    </xf>
    <xf numFmtId="1" fontId="23" fillId="0" borderId="4" xfId="0" applyNumberFormat="1" applyFont="1" applyBorder="1" applyAlignment="1" applyProtection="1">
      <alignment horizontal="center"/>
      <protection locked="0"/>
    </xf>
    <xf numFmtId="0" fontId="13" fillId="0" borderId="10" xfId="0" applyFont="1" applyBorder="1" applyAlignment="1" applyProtection="1">
      <alignment horizontal="center" vertical="center"/>
      <protection locked="0"/>
    </xf>
    <xf numFmtId="0" fontId="13" fillId="0" borderId="7" xfId="0" applyFont="1" applyBorder="1" applyAlignment="1" applyProtection="1">
      <alignment horizontal="center"/>
      <protection locked="0"/>
    </xf>
    <xf numFmtId="0" fontId="33" fillId="0" borderId="4" xfId="0" applyFont="1" applyBorder="1" applyAlignment="1" applyProtection="1">
      <alignment horizontal="center"/>
      <protection locked="0"/>
    </xf>
    <xf numFmtId="0" fontId="13" fillId="0" borderId="32" xfId="0" applyFont="1" applyBorder="1" applyAlignment="1" applyProtection="1">
      <alignment horizontal="center"/>
      <protection locked="0"/>
    </xf>
    <xf numFmtId="0" fontId="13" fillId="0" borderId="34" xfId="0" applyFont="1" applyBorder="1" applyAlignment="1">
      <alignment horizontal="center"/>
    </xf>
    <xf numFmtId="0" fontId="13" fillId="0" borderId="31" xfId="0" applyFont="1" applyBorder="1" applyAlignment="1" applyProtection="1">
      <alignment horizontal="center"/>
      <protection locked="0"/>
    </xf>
    <xf numFmtId="0" fontId="13" fillId="0" borderId="4"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4" borderId="8" xfId="0" applyFont="1" applyFill="1" applyBorder="1" applyProtection="1">
      <protection hidden="1"/>
    </xf>
    <xf numFmtId="0" fontId="6" fillId="4" borderId="6" xfId="0" applyFont="1" applyFill="1" applyBorder="1" applyAlignment="1" applyProtection="1">
      <alignment horizontal="right"/>
      <protection hidden="1"/>
    </xf>
    <xf numFmtId="0" fontId="14" fillId="4" borderId="9" xfId="0" applyFont="1" applyFill="1" applyBorder="1" applyAlignment="1" applyProtection="1">
      <alignment horizontal="center"/>
      <protection hidden="1"/>
    </xf>
    <xf numFmtId="0" fontId="9" fillId="5" borderId="11" xfId="0" applyFont="1" applyFill="1" applyBorder="1" applyAlignment="1" applyProtection="1">
      <alignment horizontal="left" vertical="center"/>
      <protection hidden="1"/>
    </xf>
    <xf numFmtId="0" fontId="9" fillId="5" borderId="14" xfId="0" applyFont="1" applyFill="1" applyBorder="1" applyAlignment="1" applyProtection="1">
      <alignment horizontal="center"/>
      <protection hidden="1"/>
    </xf>
    <xf numFmtId="0" fontId="9" fillId="5" borderId="9" xfId="0" applyFont="1" applyFill="1" applyBorder="1" applyAlignment="1" applyProtection="1">
      <alignment horizontal="left"/>
      <protection hidden="1"/>
    </xf>
    <xf numFmtId="0" fontId="9" fillId="5" borderId="15" xfId="0" applyFont="1" applyFill="1" applyBorder="1" applyAlignment="1" applyProtection="1">
      <alignment horizontal="left"/>
      <protection hidden="1"/>
    </xf>
    <xf numFmtId="0" fontId="9" fillId="5" borderId="14" xfId="0" applyFont="1" applyFill="1" applyBorder="1" applyAlignment="1" applyProtection="1">
      <alignment horizontal="left" vertical="center"/>
      <protection hidden="1"/>
    </xf>
    <xf numFmtId="0" fontId="9" fillId="5" borderId="6" xfId="0" applyFont="1" applyFill="1" applyBorder="1" applyAlignment="1" applyProtection="1">
      <alignment horizontal="left"/>
      <protection hidden="1"/>
    </xf>
    <xf numFmtId="0" fontId="6" fillId="4" borderId="9" xfId="0" applyFont="1" applyFill="1" applyBorder="1" applyAlignment="1" applyProtection="1">
      <alignment horizontal="right"/>
      <protection hidden="1"/>
    </xf>
    <xf numFmtId="0" fontId="9" fillId="5" borderId="23" xfId="0" applyFont="1" applyFill="1" applyBorder="1" applyAlignment="1" applyProtection="1">
      <alignment horizontal="left"/>
      <protection hidden="1"/>
    </xf>
    <xf numFmtId="0" fontId="12" fillId="4" borderId="6" xfId="0" applyFont="1" applyFill="1" applyBorder="1" applyAlignment="1" applyProtection="1">
      <alignment horizontal="left"/>
      <protection hidden="1"/>
    </xf>
    <xf numFmtId="0" fontId="15" fillId="5" borderId="4" xfId="0" applyFont="1" applyFill="1" applyBorder="1" applyAlignment="1" applyProtection="1">
      <alignment horizontal="left"/>
      <protection hidden="1"/>
    </xf>
    <xf numFmtId="0" fontId="9" fillId="5" borderId="4" xfId="0" applyFont="1" applyFill="1" applyBorder="1" applyAlignment="1" applyProtection="1">
      <alignment horizontal="left"/>
      <protection hidden="1"/>
    </xf>
    <xf numFmtId="0" fontId="9" fillId="0" borderId="15" xfId="0" applyFont="1" applyBorder="1" applyAlignment="1" applyProtection="1">
      <alignment horizontal="left"/>
      <protection hidden="1"/>
    </xf>
    <xf numFmtId="0" fontId="12" fillId="4" borderId="9" xfId="0" applyFont="1" applyFill="1" applyBorder="1" applyAlignment="1" applyProtection="1">
      <alignment horizontal="left"/>
      <protection hidden="1"/>
    </xf>
    <xf numFmtId="0" fontId="17" fillId="0" borderId="10" xfId="0" applyFont="1" applyBorder="1" applyAlignment="1" applyProtection="1">
      <alignment horizontal="right"/>
      <protection hidden="1"/>
    </xf>
    <xf numFmtId="0" fontId="21" fillId="0" borderId="0" xfId="0" applyFont="1" applyAlignment="1" applyProtection="1">
      <alignment horizontal="left"/>
      <protection hidden="1"/>
    </xf>
    <xf numFmtId="0" fontId="24" fillId="5" borderId="9" xfId="0" applyFont="1" applyFill="1" applyBorder="1" applyAlignment="1" applyProtection="1">
      <alignment horizontal="left"/>
      <protection hidden="1"/>
    </xf>
    <xf numFmtId="0" fontId="21" fillId="5" borderId="4" xfId="0" applyFont="1" applyFill="1" applyBorder="1" applyAlignment="1" applyProtection="1">
      <alignment horizontal="left"/>
      <protection hidden="1"/>
    </xf>
    <xf numFmtId="0" fontId="24" fillId="5" borderId="6" xfId="0" applyFont="1" applyFill="1" applyBorder="1" applyAlignment="1" applyProtection="1">
      <alignment horizontal="left"/>
      <protection hidden="1"/>
    </xf>
    <xf numFmtId="0" fontId="21" fillId="5" borderId="9" xfId="0" applyFont="1" applyFill="1" applyBorder="1" applyAlignment="1" applyProtection="1">
      <alignment horizontal="right"/>
      <protection hidden="1"/>
    </xf>
    <xf numFmtId="0" fontId="14" fillId="5" borderId="15" xfId="0" applyFont="1" applyFill="1" applyBorder="1" applyAlignment="1" applyProtection="1">
      <alignment horizontal="left"/>
      <protection hidden="1"/>
    </xf>
    <xf numFmtId="0" fontId="14" fillId="0" borderId="0" xfId="0" applyFont="1" applyAlignment="1" applyProtection="1">
      <alignment horizontal="left"/>
      <protection hidden="1"/>
    </xf>
    <xf numFmtId="0" fontId="16" fillId="5" borderId="9" xfId="0" applyFont="1" applyFill="1" applyBorder="1" applyAlignment="1" applyProtection="1">
      <alignment horizontal="left"/>
      <protection hidden="1"/>
    </xf>
    <xf numFmtId="0" fontId="16" fillId="5" borderId="6" xfId="0" applyFont="1" applyFill="1" applyBorder="1" applyAlignment="1" applyProtection="1">
      <alignment horizontal="left"/>
      <protection hidden="1"/>
    </xf>
    <xf numFmtId="0" fontId="15" fillId="0" borderId="10" xfId="0" applyFont="1" applyBorder="1" applyAlignment="1" applyProtection="1">
      <alignment horizontal="right"/>
      <protection hidden="1"/>
    </xf>
    <xf numFmtId="0" fontId="16" fillId="5" borderId="4" xfId="0" applyFont="1" applyFill="1" applyBorder="1" applyAlignment="1" applyProtection="1">
      <alignment horizontal="left"/>
      <protection hidden="1"/>
    </xf>
    <xf numFmtId="0" fontId="9" fillId="5" borderId="25" xfId="0" applyFont="1" applyFill="1" applyBorder="1" applyAlignment="1" applyProtection="1">
      <alignment horizontal="left"/>
      <protection hidden="1"/>
    </xf>
    <xf numFmtId="0" fontId="21" fillId="8" borderId="9" xfId="0" applyFont="1" applyFill="1" applyBorder="1" applyAlignment="1" applyProtection="1">
      <alignment horizontal="right"/>
      <protection hidden="1"/>
    </xf>
    <xf numFmtId="0" fontId="14" fillId="8" borderId="29" xfId="0" applyFont="1" applyFill="1" applyBorder="1" applyAlignment="1" applyProtection="1">
      <alignment horizontal="left"/>
      <protection hidden="1"/>
    </xf>
    <xf numFmtId="0" fontId="21" fillId="0" borderId="0" xfId="0" applyFont="1" applyAlignment="1" applyProtection="1">
      <alignment horizontal="right"/>
      <protection hidden="1"/>
    </xf>
    <xf numFmtId="0" fontId="26" fillId="4" borderId="9" xfId="0" applyFont="1" applyFill="1" applyBorder="1" applyAlignment="1" applyProtection="1">
      <alignment horizontal="left"/>
      <protection hidden="1"/>
    </xf>
    <xf numFmtId="0" fontId="9" fillId="5" borderId="4" xfId="0" applyFont="1" applyFill="1" applyBorder="1" applyAlignment="1" applyProtection="1">
      <alignment horizontal="left" vertical="center"/>
      <protection hidden="1"/>
    </xf>
    <xf numFmtId="0" fontId="9" fillId="5" borderId="32" xfId="0" applyFont="1" applyFill="1" applyBorder="1" applyAlignment="1" applyProtection="1">
      <alignment horizontal="left" vertical="center"/>
      <protection hidden="1"/>
    </xf>
    <xf numFmtId="0" fontId="9" fillId="9" borderId="34" xfId="0" applyFont="1" applyFill="1" applyBorder="1" applyAlignment="1" applyProtection="1">
      <alignment horizontal="left" vertical="center"/>
      <protection hidden="1"/>
    </xf>
    <xf numFmtId="0" fontId="34" fillId="5" borderId="30" xfId="0" applyFont="1" applyFill="1" applyBorder="1" applyAlignment="1" applyProtection="1">
      <alignment horizontal="left"/>
      <protection hidden="1"/>
    </xf>
    <xf numFmtId="0" fontId="9" fillId="5" borderId="31" xfId="0" applyFont="1" applyFill="1" applyBorder="1" applyAlignment="1" applyProtection="1">
      <alignment horizontal="left" vertical="center"/>
      <protection hidden="1"/>
    </xf>
    <xf numFmtId="0" fontId="34" fillId="5" borderId="30" xfId="0" applyFont="1" applyFill="1" applyBorder="1" applyProtection="1">
      <protection hidden="1"/>
    </xf>
    <xf numFmtId="0" fontId="34" fillId="5" borderId="31" xfId="0" applyFont="1" applyFill="1" applyBorder="1" applyProtection="1">
      <protection hidden="1"/>
    </xf>
    <xf numFmtId="0" fontId="34" fillId="0" borderId="30" xfId="0" applyFont="1" applyBorder="1" applyProtection="1">
      <protection hidden="1"/>
    </xf>
    <xf numFmtId="0" fontId="2" fillId="0" borderId="15" xfId="0" applyFont="1" applyBorder="1" applyProtection="1">
      <protection hidden="1"/>
    </xf>
    <xf numFmtId="0" fontId="9" fillId="0" borderId="18" xfId="0" applyFont="1" applyBorder="1" applyProtection="1">
      <protection hidden="1"/>
    </xf>
    <xf numFmtId="0" fontId="10" fillId="0" borderId="0" xfId="0" applyFont="1" applyAlignment="1" applyProtection="1">
      <alignment horizontal="left" vertical="center"/>
      <protection hidden="1"/>
    </xf>
    <xf numFmtId="0" fontId="21" fillId="5" borderId="6" xfId="0" applyFont="1" applyFill="1" applyBorder="1" applyAlignment="1" applyProtection="1">
      <alignment horizontal="left"/>
      <protection hidden="1"/>
    </xf>
    <xf numFmtId="0" fontId="9" fillId="6" borderId="15" xfId="0" applyFont="1" applyFill="1" applyBorder="1" applyAlignment="1" applyProtection="1">
      <alignment horizontal="left"/>
      <protection hidden="1"/>
    </xf>
    <xf numFmtId="0" fontId="9" fillId="5" borderId="32" xfId="0" applyFont="1" applyFill="1" applyBorder="1" applyProtection="1">
      <protection hidden="1"/>
    </xf>
    <xf numFmtId="0" fontId="9" fillId="8" borderId="15" xfId="0" applyFont="1" applyFill="1" applyBorder="1" applyAlignment="1" applyProtection="1">
      <alignment horizontal="left"/>
      <protection hidden="1"/>
    </xf>
    <xf numFmtId="0" fontId="16" fillId="5" borderId="6" xfId="0" applyFont="1" applyFill="1" applyBorder="1" applyAlignment="1" applyProtection="1">
      <alignment horizontal="left" vertical="center"/>
      <protection hidden="1"/>
    </xf>
    <xf numFmtId="0" fontId="16" fillId="5" borderId="23" xfId="0" applyFont="1" applyFill="1" applyBorder="1" applyAlignment="1" applyProtection="1">
      <alignment horizontal="left" vertical="center"/>
      <protection hidden="1"/>
    </xf>
    <xf numFmtId="0" fontId="9" fillId="0" borderId="7" xfId="0" applyFont="1" applyBorder="1" applyAlignment="1" applyProtection="1">
      <alignment horizontal="right"/>
      <protection hidden="1"/>
    </xf>
    <xf numFmtId="0" fontId="9" fillId="5" borderId="32" xfId="0" applyFont="1" applyFill="1" applyBorder="1" applyAlignment="1" applyProtection="1">
      <alignment horizontal="left"/>
      <protection hidden="1"/>
    </xf>
    <xf numFmtId="0" fontId="16" fillId="5" borderId="14" xfId="0" applyFont="1" applyFill="1" applyBorder="1" applyProtection="1">
      <protection hidden="1"/>
    </xf>
    <xf numFmtId="0" fontId="16" fillId="5" borderId="23" xfId="0" applyFont="1" applyFill="1" applyBorder="1" applyProtection="1">
      <protection hidden="1"/>
    </xf>
    <xf numFmtId="0" fontId="16" fillId="5" borderId="6" xfId="0" applyFont="1" applyFill="1" applyBorder="1" applyProtection="1">
      <protection hidden="1"/>
    </xf>
    <xf numFmtId="0" fontId="25" fillId="8" borderId="15" xfId="0" applyFont="1" applyFill="1" applyBorder="1" applyAlignment="1" applyProtection="1">
      <alignment horizontal="left"/>
      <protection hidden="1"/>
    </xf>
    <xf numFmtId="0" fontId="9" fillId="0" borderId="26" xfId="0" applyFont="1" applyBorder="1" applyAlignment="1" applyProtection="1">
      <alignment horizontal="right"/>
      <protection hidden="1"/>
    </xf>
    <xf numFmtId="0" fontId="37" fillId="10" borderId="4" xfId="0" applyFont="1" applyFill="1" applyBorder="1" applyAlignment="1" applyProtection="1">
      <alignment horizontal="left" vertical="center" wrapText="1"/>
      <protection hidden="1"/>
    </xf>
    <xf numFmtId="0" fontId="9" fillId="11" borderId="4" xfId="0" applyFont="1" applyFill="1" applyBorder="1" applyAlignment="1" applyProtection="1">
      <alignment horizontal="left" vertical="center"/>
      <protection hidden="1"/>
    </xf>
    <xf numFmtId="0" fontId="9" fillId="0" borderId="0" xfId="0" applyFont="1" applyProtection="1">
      <protection hidden="1"/>
    </xf>
    <xf numFmtId="0" fontId="13" fillId="0" borderId="26" xfId="0" applyFont="1" applyBorder="1" applyProtection="1">
      <protection hidden="1"/>
    </xf>
    <xf numFmtId="0" fontId="33" fillId="10" borderId="4" xfId="0" applyFont="1" applyFill="1" applyBorder="1" applyAlignment="1" applyProtection="1">
      <alignment horizontal="left" wrapText="1"/>
      <protection hidden="1"/>
    </xf>
    <xf numFmtId="0" fontId="13" fillId="0" borderId="0" xfId="0" applyFont="1" applyProtection="1">
      <protection hidden="1"/>
    </xf>
    <xf numFmtId="0" fontId="13" fillId="0" borderId="18" xfId="0" applyFont="1" applyBorder="1" applyProtection="1">
      <protection hidden="1"/>
    </xf>
    <xf numFmtId="0" fontId="17" fillId="10" borderId="4" xfId="0" applyFont="1" applyFill="1" applyBorder="1" applyAlignment="1" applyProtection="1">
      <alignment horizontal="center"/>
      <protection hidden="1"/>
    </xf>
    <xf numFmtId="0" fontId="9" fillId="11" borderId="4" xfId="0" applyFont="1" applyFill="1" applyBorder="1" applyAlignment="1" applyProtection="1">
      <alignment horizontal="left"/>
      <protection hidden="1"/>
    </xf>
    <xf numFmtId="0" fontId="31" fillId="0" borderId="35" xfId="0" applyFont="1" applyBorder="1" applyAlignment="1" applyProtection="1">
      <alignment horizontal="right"/>
      <protection hidden="1"/>
    </xf>
    <xf numFmtId="0" fontId="40" fillId="5" borderId="9" xfId="0" applyFont="1" applyFill="1" applyBorder="1" applyAlignment="1" applyProtection="1">
      <alignment horizontal="left"/>
      <protection hidden="1"/>
    </xf>
    <xf numFmtId="0" fontId="40" fillId="5" borderId="6" xfId="0" applyFont="1" applyFill="1" applyBorder="1" applyAlignment="1" applyProtection="1">
      <alignment horizontal="left"/>
      <protection hidden="1"/>
    </xf>
    <xf numFmtId="0" fontId="37" fillId="0" borderId="10" xfId="0" applyFont="1" applyBorder="1" applyAlignment="1" applyProtection="1">
      <alignment horizontal="right"/>
      <protection hidden="1"/>
    </xf>
    <xf numFmtId="0" fontId="21" fillId="9" borderId="4" xfId="0" applyFont="1" applyFill="1" applyBorder="1" applyAlignment="1" applyProtection="1">
      <alignment horizontal="right"/>
      <protection hidden="1"/>
    </xf>
    <xf numFmtId="0" fontId="21" fillId="0" borderId="35" xfId="0" applyFont="1" applyBorder="1" applyAlignment="1">
      <alignment horizontal="right"/>
    </xf>
    <xf numFmtId="0" fontId="0" fillId="0" borderId="35" xfId="0" applyBorder="1"/>
    <xf numFmtId="0" fontId="31" fillId="5" borderId="10" xfId="0" applyFont="1" applyFill="1" applyBorder="1" applyAlignment="1" applyProtection="1">
      <alignment horizontal="left" vertical="center" wrapText="1"/>
      <protection hidden="1"/>
    </xf>
    <xf numFmtId="0" fontId="2" fillId="0" borderId="12" xfId="0" applyFont="1" applyBorder="1" applyAlignment="1" applyProtection="1">
      <alignment horizontal="left" wrapText="1"/>
      <protection hidden="1"/>
    </xf>
    <xf numFmtId="0" fontId="2" fillId="0" borderId="13" xfId="0" applyFont="1" applyBorder="1" applyAlignment="1" applyProtection="1">
      <alignment horizontal="left" wrapText="1"/>
      <protection hidden="1"/>
    </xf>
    <xf numFmtId="0" fontId="17" fillId="0" borderId="26" xfId="0" applyFont="1" applyBorder="1" applyAlignment="1">
      <alignment horizontal="right"/>
    </xf>
    <xf numFmtId="0" fontId="2" fillId="0" borderId="5" xfId="0" applyFont="1" applyBorder="1"/>
    <xf numFmtId="0" fontId="2" fillId="0" borderId="27" xfId="0" applyFont="1" applyBorder="1"/>
    <xf numFmtId="0" fontId="11" fillId="2" borderId="1" xfId="0" applyFont="1" applyFill="1" applyBorder="1" applyAlignment="1">
      <alignment horizontal="center"/>
    </xf>
    <xf numFmtId="0" fontId="2" fillId="0" borderId="2" xfId="0" applyFont="1" applyBorder="1"/>
    <xf numFmtId="0" fontId="2" fillId="0" borderId="3" xfId="0" applyFont="1" applyBorder="1"/>
    <xf numFmtId="49" fontId="31" fillId="5" borderId="10" xfId="0" applyNumberFormat="1" applyFont="1" applyFill="1" applyBorder="1" applyAlignment="1" applyProtection="1">
      <alignment horizontal="left" vertical="center" wrapText="1"/>
      <protection hidden="1"/>
    </xf>
    <xf numFmtId="49" fontId="2" fillId="0" borderId="12" xfId="0" applyNumberFormat="1" applyFont="1" applyBorder="1" applyAlignment="1" applyProtection="1">
      <alignment wrapText="1"/>
      <protection hidden="1"/>
    </xf>
    <xf numFmtId="49" fontId="2" fillId="0" borderId="13" xfId="0" applyNumberFormat="1" applyFont="1" applyBorder="1" applyAlignment="1" applyProtection="1">
      <alignment wrapText="1"/>
      <protection hidden="1"/>
    </xf>
    <xf numFmtId="0" fontId="2" fillId="0" borderId="12" xfId="0" applyFont="1" applyBorder="1" applyAlignment="1" applyProtection="1">
      <alignment wrapText="1"/>
      <protection hidden="1"/>
    </xf>
    <xf numFmtId="0" fontId="2" fillId="0" borderId="13" xfId="0" applyFont="1" applyBorder="1" applyAlignment="1" applyProtection="1">
      <alignment wrapText="1"/>
      <protection hidden="1"/>
    </xf>
    <xf numFmtId="0" fontId="17" fillId="0" borderId="7" xfId="0" applyFont="1" applyBorder="1" applyAlignment="1">
      <alignment horizontal="right"/>
    </xf>
    <xf numFmtId="0" fontId="2" fillId="0" borderId="20" xfId="0" applyFont="1" applyBorder="1"/>
    <xf numFmtId="0" fontId="2" fillId="0" borderId="21" xfId="0" applyFont="1" applyBorder="1"/>
    <xf numFmtId="164" fontId="39" fillId="4" borderId="15" xfId="0" applyNumberFormat="1" applyFont="1" applyFill="1" applyBorder="1" applyAlignment="1" applyProtection="1">
      <alignment horizontal="right"/>
      <protection hidden="1"/>
    </xf>
    <xf numFmtId="164" fontId="39" fillId="4" borderId="37" xfId="0" applyNumberFormat="1" applyFont="1" applyFill="1" applyBorder="1" applyAlignment="1" applyProtection="1">
      <alignment horizontal="right"/>
      <protection hidden="1"/>
    </xf>
    <xf numFmtId="0" fontId="38" fillId="4" borderId="30" xfId="0" applyFont="1" applyFill="1" applyBorder="1" applyAlignment="1">
      <alignment horizontal="right"/>
    </xf>
    <xf numFmtId="0" fontId="38" fillId="4" borderId="15" xfId="0" applyFont="1" applyFill="1" applyBorder="1" applyAlignment="1">
      <alignment horizontal="right"/>
    </xf>
    <xf numFmtId="0" fontId="21" fillId="0" borderId="38" xfId="0" applyFont="1" applyBorder="1" applyAlignment="1">
      <alignment horizontal="right"/>
    </xf>
    <xf numFmtId="0" fontId="21" fillId="0" borderId="34" xfId="0" applyFont="1" applyBorder="1" applyAlignment="1">
      <alignment horizontal="right"/>
    </xf>
    <xf numFmtId="0" fontId="21" fillId="0" borderId="39" xfId="0" applyFont="1" applyBorder="1" applyAlignment="1">
      <alignment horizontal="right"/>
    </xf>
    <xf numFmtId="0" fontId="37" fillId="10" borderId="10" xfId="0" applyFont="1" applyFill="1" applyBorder="1" applyAlignment="1" applyProtection="1">
      <alignment horizontal="left" vertical="center" wrapText="1"/>
      <protection hidden="1"/>
    </xf>
    <xf numFmtId="0" fontId="2" fillId="10" borderId="13" xfId="0" applyFont="1" applyFill="1" applyBorder="1" applyAlignment="1" applyProtection="1">
      <alignment horizontal="left"/>
      <protection hidden="1"/>
    </xf>
    <xf numFmtId="0" fontId="36" fillId="0" borderId="36" xfId="1" applyFont="1" applyFill="1" applyBorder="1" applyAlignment="1">
      <alignment horizontal="center"/>
    </xf>
    <xf numFmtId="0" fontId="36" fillId="0" borderId="15" xfId="1" applyFont="1" applyFill="1" applyBorder="1" applyAlignment="1">
      <alignment horizontal="center"/>
    </xf>
    <xf numFmtId="0" fontId="19" fillId="0" borderId="35" xfId="0" applyFont="1" applyBorder="1" applyAlignment="1">
      <alignment horizontal="right"/>
    </xf>
    <xf numFmtId="0" fontId="21" fillId="5" borderId="35" xfId="0" applyFont="1" applyFill="1" applyBorder="1" applyAlignment="1">
      <alignment horizontal="right"/>
    </xf>
    <xf numFmtId="0" fontId="9" fillId="5" borderId="10" xfId="0" applyFont="1" applyFill="1" applyBorder="1" applyAlignment="1" applyProtection="1">
      <alignment horizontal="left" vertical="center"/>
      <protection hidden="1"/>
    </xf>
    <xf numFmtId="0" fontId="2" fillId="0" borderId="13" xfId="0" applyFont="1" applyBorder="1" applyProtection="1">
      <protection hidden="1"/>
    </xf>
    <xf numFmtId="0" fontId="2" fillId="0" borderId="12" xfId="0" applyFont="1" applyBorder="1" applyProtection="1">
      <protection hidden="1"/>
    </xf>
    <xf numFmtId="0" fontId="13" fillId="0" borderId="10" xfId="0" applyFont="1" applyBorder="1" applyAlignment="1" applyProtection="1">
      <alignment horizontal="center" vertical="center"/>
      <protection locked="0"/>
    </xf>
    <xf numFmtId="0" fontId="2" fillId="0" borderId="12" xfId="0" applyFont="1" applyBorder="1" applyProtection="1">
      <protection locked="0"/>
    </xf>
    <xf numFmtId="0" fontId="9" fillId="5" borderId="10" xfId="0" applyFont="1" applyFill="1" applyBorder="1" applyAlignment="1" applyProtection="1">
      <alignment horizontal="center" vertical="center"/>
      <protection hidden="1"/>
    </xf>
    <xf numFmtId="0" fontId="16" fillId="5" borderId="10" xfId="0" applyFont="1" applyFill="1" applyBorder="1" applyAlignment="1" applyProtection="1">
      <alignment horizontal="left" wrapText="1"/>
      <protection hidden="1"/>
    </xf>
    <xf numFmtId="0" fontId="2" fillId="0" borderId="13" xfId="0" applyFont="1" applyBorder="1" applyProtection="1">
      <protection locked="0"/>
    </xf>
    <xf numFmtId="1" fontId="9" fillId="5" borderId="10" xfId="0" applyNumberFormat="1" applyFont="1" applyFill="1" applyBorder="1" applyAlignment="1" applyProtection="1">
      <alignment horizontal="center" vertical="center"/>
      <protection hidden="1"/>
    </xf>
    <xf numFmtId="0" fontId="1" fillId="2" borderId="1" xfId="0" applyFont="1" applyFill="1" applyBorder="1" applyAlignment="1">
      <alignment horizontal="center"/>
    </xf>
    <xf numFmtId="0" fontId="3" fillId="0" borderId="0" xfId="0" applyFont="1" applyAlignment="1">
      <alignment wrapText="1"/>
    </xf>
    <xf numFmtId="0" fontId="0" fillId="0" borderId="0" xfId="0"/>
    <xf numFmtId="0" fontId="9" fillId="10" borderId="21" xfId="0" applyFont="1" applyFill="1" applyBorder="1" applyAlignment="1" applyProtection="1">
      <alignment horizontal="center"/>
      <protection hidden="1"/>
    </xf>
    <xf numFmtId="0" fontId="17" fillId="10" borderId="4" xfId="0" applyFont="1" applyFill="1" applyBorder="1" applyAlignment="1" applyProtection="1">
      <alignment horizontal="left"/>
      <protection hidden="1"/>
    </xf>
  </cellXfs>
  <cellStyles count="2">
    <cellStyle name="Hipervínculo" xfId="1" builtinId="8"/>
    <cellStyle name="Normal" xfId="0" builtinId="0"/>
  </cellStyles>
  <dxfs count="0"/>
  <tableStyles count="0" defaultTableStyle="TableStyleMedium2" defaultPivotStyle="PivotStyleLight16"/>
  <colors>
    <mruColors>
      <color rgb="FF2E75B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37726</xdr:colOff>
      <xdr:row>4</xdr:row>
      <xdr:rowOff>153145</xdr:rowOff>
    </xdr:from>
    <xdr:ext cx="3734828" cy="2665187"/>
    <xdr:pic>
      <xdr:nvPicPr>
        <xdr:cNvPr id="2" name="image1.png">
          <a:extLst>
            <a:ext uri="{FF2B5EF4-FFF2-40B4-BE49-F238E27FC236}">
              <a16:creationId xmlns:a16="http://schemas.microsoft.com/office/drawing/2014/main" id="{00000000-0008-0000-0100-000002000000}"/>
            </a:ext>
          </a:extLst>
        </xdr:cNvPr>
        <xdr:cNvPicPr preferRelativeResize="0"/>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00" t="15778" r="11925" b="17778"/>
        <a:stretch/>
      </xdr:blipFill>
      <xdr:spPr>
        <a:xfrm>
          <a:off x="10003491" y="1423145"/>
          <a:ext cx="3734828" cy="266518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152400</xdr:colOff>
      <xdr:row>0</xdr:row>
      <xdr:rowOff>107950</xdr:rowOff>
    </xdr:from>
    <xdr:ext cx="3612790" cy="2578100"/>
    <xdr:pic>
      <xdr:nvPicPr>
        <xdr:cNvPr id="3" name="image1.png">
          <a:extLst>
            <a:ext uri="{FF2B5EF4-FFF2-40B4-BE49-F238E27FC236}">
              <a16:creationId xmlns:a16="http://schemas.microsoft.com/office/drawing/2014/main" id="{CE974C38-F5AF-4AB3-B041-12DD28CFF7F0}"/>
            </a:ext>
          </a:extLst>
        </xdr:cNvPr>
        <xdr:cNvPicPr preferRelativeResize="0"/>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00" t="15778" r="11925" b="17778"/>
        <a:stretch/>
      </xdr:blipFill>
      <xdr:spPr>
        <a:xfrm>
          <a:off x="7620000" y="107950"/>
          <a:ext cx="3612790" cy="25781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idimurcia.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6"/>
  <sheetViews>
    <sheetView showGridLines="0" tabSelected="1" zoomScaleNormal="100" workbookViewId="0">
      <pane ySplit="3" topLeftCell="A4" activePane="bottomLeft" state="frozen"/>
      <selection pane="bottomLeft" activeCell="C8" sqref="C8"/>
    </sheetView>
  </sheetViews>
  <sheetFormatPr baseColWidth="10" defaultColWidth="14.44140625" defaultRowHeight="15" customHeight="1"/>
  <cols>
    <col min="1" max="1" width="88.109375" customWidth="1"/>
    <col min="2" max="2" width="20.77734375" customWidth="1"/>
    <col min="3" max="3" width="17.109375" customWidth="1"/>
    <col min="4" max="4" width="16.6640625" customWidth="1"/>
    <col min="5" max="26" width="9.109375" customWidth="1"/>
  </cols>
  <sheetData>
    <row r="1" spans="1:7" ht="21.6">
      <c r="A1" s="185" t="s">
        <v>13</v>
      </c>
      <c r="B1" s="186"/>
      <c r="C1" s="186"/>
      <c r="D1" s="187"/>
    </row>
    <row r="2" spans="1:7" ht="45">
      <c r="A2" s="198" t="s">
        <v>99</v>
      </c>
      <c r="B2" s="199"/>
      <c r="C2" s="196">
        <f>SUM(D36+D41+D65+D78+D91+D130)</f>
        <v>0</v>
      </c>
      <c r="D2" s="197"/>
      <c r="E2" s="205" t="s">
        <v>110</v>
      </c>
      <c r="F2" s="206"/>
      <c r="G2" s="206"/>
    </row>
    <row r="3" spans="1:7" ht="18">
      <c r="B3" s="41"/>
      <c r="C3" s="42"/>
      <c r="D3" s="43"/>
      <c r="E3" s="40"/>
      <c r="F3" s="40"/>
      <c r="G3" s="40"/>
    </row>
    <row r="4" spans="1:7" ht="14.4">
      <c r="B4" s="8"/>
      <c r="C4" s="9"/>
      <c r="D4" s="10"/>
    </row>
    <row r="5" spans="1:7" ht="15.6">
      <c r="A5" s="106" t="s">
        <v>14</v>
      </c>
      <c r="B5" s="75"/>
      <c r="C5" s="11"/>
      <c r="D5" s="10"/>
    </row>
    <row r="6" spans="1:7" ht="15.6">
      <c r="A6" s="107" t="s">
        <v>15</v>
      </c>
      <c r="B6" s="108"/>
      <c r="C6" s="12"/>
      <c r="D6" s="13" t="s">
        <v>16</v>
      </c>
    </row>
    <row r="7" spans="1:7" ht="14.4">
      <c r="A7" s="188" t="s">
        <v>100</v>
      </c>
      <c r="B7" s="109" t="s">
        <v>17</v>
      </c>
      <c r="C7" s="92"/>
      <c r="D7" s="53">
        <f>IF(C7=INT(C7),IF(C7&lt;3,4*C7,IF(C7&lt;4,14,14+8*(C7-3))),"ERROR")</f>
        <v>0</v>
      </c>
    </row>
    <row r="8" spans="1:7" ht="14.4">
      <c r="A8" s="189"/>
      <c r="B8" s="109" t="s">
        <v>18</v>
      </c>
      <c r="C8" s="92"/>
      <c r="D8" s="53">
        <f>IF(C8=INT(C8), IF(C8&gt;11,"ERROR", IF(C7&lt;2,C8*0.3333, IF(C7&lt;3,0.3333*C8, IF(C7&lt;4,0.5*C8,0.6666*C8)))),"ERROR")</f>
        <v>0</v>
      </c>
    </row>
    <row r="9" spans="1:7" ht="14.4">
      <c r="A9" s="190"/>
      <c r="B9" s="110"/>
      <c r="C9" s="14" t="s">
        <v>19</v>
      </c>
      <c r="D9" s="54">
        <f>SUM(D7:D8)</f>
        <v>0</v>
      </c>
    </row>
    <row r="10" spans="1:7" ht="14.4">
      <c r="A10" s="111"/>
      <c r="B10" s="112"/>
      <c r="C10" s="15"/>
      <c r="D10" s="55"/>
    </row>
    <row r="11" spans="1:7" ht="14.4">
      <c r="A11" s="179" t="s">
        <v>101</v>
      </c>
      <c r="B11" s="109" t="s">
        <v>17</v>
      </c>
      <c r="C11" s="93"/>
      <c r="D11" s="56">
        <f>IF(C11=INT(C11),C11*4,"ERROR")</f>
        <v>0</v>
      </c>
    </row>
    <row r="12" spans="1:7" ht="14.4">
      <c r="A12" s="191"/>
      <c r="B12" s="109" t="s">
        <v>18</v>
      </c>
      <c r="C12" s="92"/>
      <c r="D12" s="53">
        <f>IF(C12=INT(C12),IF(C12&gt;11,"ERROR",C12*0.1666),"ERROR")</f>
        <v>0</v>
      </c>
    </row>
    <row r="13" spans="1:7" ht="14.4">
      <c r="A13" s="192"/>
      <c r="B13" s="113"/>
      <c r="C13" s="14" t="s">
        <v>19</v>
      </c>
      <c r="D13" s="54">
        <f>SUM(D11:D12)</f>
        <v>0</v>
      </c>
    </row>
    <row r="14" spans="1:7" ht="14.4">
      <c r="A14" s="114"/>
      <c r="B14" s="113"/>
      <c r="C14" s="16"/>
      <c r="D14" s="53"/>
    </row>
    <row r="15" spans="1:7" ht="14.4">
      <c r="A15" s="179" t="s">
        <v>102</v>
      </c>
      <c r="B15" s="109" t="s">
        <v>17</v>
      </c>
      <c r="C15" s="93"/>
      <c r="D15" s="56">
        <f>IF(C15=INT(C15),4*C15,"ERROR")</f>
        <v>0</v>
      </c>
    </row>
    <row r="16" spans="1:7" ht="14.4">
      <c r="A16" s="191"/>
      <c r="B16" s="109" t="s">
        <v>18</v>
      </c>
      <c r="C16" s="93"/>
      <c r="D16" s="56">
        <f>IF(C16=INT(C16),IF(C16&gt;11,"ERROR",C16*0.1666),"ERROR")</f>
        <v>0</v>
      </c>
    </row>
    <row r="17" spans="1:4" ht="14.4">
      <c r="A17" s="192"/>
      <c r="B17" s="114"/>
      <c r="C17" s="14" t="s">
        <v>19</v>
      </c>
      <c r="D17" s="57">
        <f>SUM(D15:D16)</f>
        <v>0</v>
      </c>
    </row>
    <row r="18" spans="1:4" ht="14.4">
      <c r="A18" s="17"/>
      <c r="B18" s="8"/>
      <c r="C18" s="18"/>
      <c r="D18" s="58"/>
    </row>
    <row r="19" spans="1:4" ht="15.6">
      <c r="A19" s="193" t="s">
        <v>20</v>
      </c>
      <c r="B19" s="194"/>
      <c r="C19" s="195"/>
      <c r="D19" s="59">
        <f>SUM(D9+D13+D17)</f>
        <v>0</v>
      </c>
    </row>
    <row r="20" spans="1:4" ht="15" customHeight="1">
      <c r="D20" s="60"/>
    </row>
    <row r="21" spans="1:4" ht="15.6">
      <c r="A21" s="115" t="s">
        <v>21</v>
      </c>
      <c r="B21" s="108"/>
      <c r="C21" s="12"/>
      <c r="D21" s="61" t="s">
        <v>16</v>
      </c>
    </row>
    <row r="22" spans="1:4" ht="15.75" customHeight="1">
      <c r="A22" s="179" t="s">
        <v>103</v>
      </c>
      <c r="B22" s="109" t="s">
        <v>17</v>
      </c>
      <c r="C22" s="93"/>
      <c r="D22" s="56">
        <f>IF(C22=INT(C22),C22*2,"ERROR")</f>
        <v>0</v>
      </c>
    </row>
    <row r="23" spans="1:4" ht="15.75" customHeight="1">
      <c r="A23" s="180"/>
      <c r="B23" s="109" t="s">
        <v>18</v>
      </c>
      <c r="C23" s="93"/>
      <c r="D23" s="56">
        <f>IF(C23=INT(C23),IF(C23&gt;11,"ERROR",C23*0.1666),"ERROR")</f>
        <v>0</v>
      </c>
    </row>
    <row r="24" spans="1:4" ht="15.75" customHeight="1">
      <c r="A24" s="181"/>
      <c r="B24" s="116"/>
      <c r="C24" s="14" t="s">
        <v>19</v>
      </c>
      <c r="D24" s="57">
        <f>SUM(D22:D23)</f>
        <v>0</v>
      </c>
    </row>
    <row r="25" spans="1:4" ht="15.75" customHeight="1">
      <c r="A25" s="116"/>
      <c r="B25" s="112"/>
      <c r="C25" s="19"/>
      <c r="D25" s="62"/>
    </row>
    <row r="26" spans="1:4" ht="15.75" customHeight="1">
      <c r="A26" s="179" t="s">
        <v>105</v>
      </c>
      <c r="B26" s="109" t="s">
        <v>17</v>
      </c>
      <c r="C26" s="93"/>
      <c r="D26" s="56">
        <f>IF(C26=INT(C26),C26*1.5,"ERROR")</f>
        <v>0</v>
      </c>
    </row>
    <row r="27" spans="1:4" ht="15.75" customHeight="1">
      <c r="A27" s="180"/>
      <c r="B27" s="109" t="s">
        <v>18</v>
      </c>
      <c r="C27" s="93"/>
      <c r="D27" s="56">
        <f>IF(C27=INT(C27),IF(C27&gt;11,"ERROR",C27*0.125),"ERROR")</f>
        <v>0</v>
      </c>
    </row>
    <row r="28" spans="1:4" ht="15.75" customHeight="1">
      <c r="A28" s="181"/>
      <c r="B28" s="116"/>
      <c r="C28" s="14" t="s">
        <v>19</v>
      </c>
      <c r="D28" s="57">
        <f>SUM(D26:D27)</f>
        <v>0</v>
      </c>
    </row>
    <row r="29" spans="1:4" ht="15.75" customHeight="1">
      <c r="A29" s="116"/>
      <c r="B29" s="112"/>
      <c r="C29" s="19"/>
      <c r="D29" s="62"/>
    </row>
    <row r="30" spans="1:4" ht="15.75" customHeight="1">
      <c r="A30" s="179" t="s">
        <v>104</v>
      </c>
      <c r="B30" s="109" t="s">
        <v>17</v>
      </c>
      <c r="C30" s="93"/>
      <c r="D30" s="56">
        <f>IF(C30=INT(C30),C30*0.75,"ERROR")</f>
        <v>0</v>
      </c>
    </row>
    <row r="31" spans="1:4" ht="15.75" customHeight="1">
      <c r="A31" s="180"/>
      <c r="B31" s="109" t="s">
        <v>17</v>
      </c>
      <c r="C31" s="93"/>
      <c r="D31" s="56">
        <f>IF(C31=INT(C31),IF(C31&gt;11,"ERROR",C31*0.0625),"ERROR")</f>
        <v>0</v>
      </c>
    </row>
    <row r="32" spans="1:4" ht="15.75" customHeight="1">
      <c r="A32" s="181"/>
      <c r="B32" s="109" t="s">
        <v>18</v>
      </c>
      <c r="C32" s="20" t="s">
        <v>22</v>
      </c>
      <c r="D32" s="57">
        <f>SUM(D30:D31)</f>
        <v>0</v>
      </c>
    </row>
    <row r="33" spans="1:4" ht="15.75" customHeight="1">
      <c r="A33" s="21"/>
      <c r="B33" s="22"/>
      <c r="C33" s="23"/>
      <c r="D33" s="63"/>
    </row>
    <row r="34" spans="1:4" ht="15.75" customHeight="1">
      <c r="A34" s="182" t="s">
        <v>23</v>
      </c>
      <c r="B34" s="183"/>
      <c r="C34" s="184"/>
      <c r="D34" s="64">
        <f>SUM(D24+D28+D32)</f>
        <v>0</v>
      </c>
    </row>
    <row r="35" spans="1:4" ht="15.75" customHeight="1">
      <c r="A35" s="24"/>
      <c r="B35" s="24"/>
      <c r="C35" s="24"/>
      <c r="D35" s="65"/>
    </row>
    <row r="36" spans="1:4" ht="15.75" customHeight="1">
      <c r="A36" s="207" t="s">
        <v>24</v>
      </c>
      <c r="B36" s="207"/>
      <c r="C36" s="207"/>
      <c r="D36" s="66">
        <f>D19+D34</f>
        <v>0</v>
      </c>
    </row>
    <row r="37" spans="1:4" ht="15.75" customHeight="1">
      <c r="A37" s="24"/>
      <c r="B37" s="24"/>
      <c r="C37" s="24"/>
      <c r="D37" s="65"/>
    </row>
    <row r="38" spans="1:4" ht="15.75" customHeight="1">
      <c r="A38" s="117" t="s">
        <v>25</v>
      </c>
      <c r="B38" s="108" t="s">
        <v>26</v>
      </c>
      <c r="C38" s="12"/>
      <c r="D38" s="61" t="s">
        <v>16</v>
      </c>
    </row>
    <row r="39" spans="1:4" ht="15.75" customHeight="1">
      <c r="A39" s="118" t="s">
        <v>27</v>
      </c>
      <c r="B39" s="119" t="s">
        <v>28</v>
      </c>
      <c r="C39" s="93"/>
      <c r="D39" s="56">
        <f>MIN(5, C39*5)</f>
        <v>0</v>
      </c>
    </row>
    <row r="40" spans="1:4" ht="15.75" customHeight="1">
      <c r="A40" s="120"/>
      <c r="B40" s="120"/>
      <c r="C40" s="39"/>
      <c r="D40" s="67"/>
    </row>
    <row r="41" spans="1:4" ht="15.75" customHeight="1">
      <c r="A41" s="208" t="s">
        <v>29</v>
      </c>
      <c r="B41" s="208"/>
      <c r="C41" s="208"/>
      <c r="D41" s="68">
        <f>SUM(D39)</f>
        <v>0</v>
      </c>
    </row>
    <row r="42" spans="1:4" ht="15.75" customHeight="1">
      <c r="A42" s="24"/>
      <c r="B42" s="24"/>
      <c r="C42" s="24"/>
      <c r="D42" s="65"/>
    </row>
    <row r="43" spans="1:4" ht="15.75" customHeight="1">
      <c r="A43" s="121" t="s">
        <v>30</v>
      </c>
      <c r="B43" s="108" t="s">
        <v>26</v>
      </c>
      <c r="C43" s="12" t="s">
        <v>31</v>
      </c>
      <c r="D43" s="61" t="s">
        <v>16</v>
      </c>
    </row>
    <row r="44" spans="1:4" ht="15.75" customHeight="1">
      <c r="A44" s="122" t="s">
        <v>32</v>
      </c>
      <c r="B44" s="123"/>
      <c r="C44" s="26"/>
      <c r="D44" s="69"/>
    </row>
    <row r="45" spans="1:4" ht="15.75" customHeight="1">
      <c r="A45" s="124" t="s">
        <v>33</v>
      </c>
      <c r="B45" s="125" t="s">
        <v>115</v>
      </c>
      <c r="C45" s="94"/>
      <c r="D45" s="70">
        <f>C45*6</f>
        <v>0</v>
      </c>
    </row>
    <row r="46" spans="1:4" ht="15.75" customHeight="1">
      <c r="A46" s="124" t="s">
        <v>34</v>
      </c>
      <c r="B46" s="125" t="s">
        <v>35</v>
      </c>
      <c r="C46" s="94"/>
      <c r="D46" s="56">
        <f>C46*3</f>
        <v>0</v>
      </c>
    </row>
    <row r="47" spans="1:4" ht="15.75" customHeight="1">
      <c r="A47" s="124" t="s">
        <v>36</v>
      </c>
      <c r="B47" s="125" t="s">
        <v>37</v>
      </c>
      <c r="C47" s="94"/>
      <c r="D47" s="56">
        <f>C47*2</f>
        <v>0</v>
      </c>
    </row>
    <row r="48" spans="1:4" ht="15.75" customHeight="1">
      <c r="A48" s="126" t="s">
        <v>38</v>
      </c>
      <c r="B48" s="125" t="s">
        <v>39</v>
      </c>
      <c r="C48" s="94"/>
      <c r="D48" s="56">
        <f>C48*1</f>
        <v>0</v>
      </c>
    </row>
    <row r="49" spans="1:4" ht="15.75" customHeight="1">
      <c r="A49" s="127"/>
      <c r="B49" s="128"/>
      <c r="C49" s="27" t="s">
        <v>19</v>
      </c>
      <c r="D49" s="54">
        <f>SUM(D45:D48)</f>
        <v>0</v>
      </c>
    </row>
    <row r="50" spans="1:4" ht="15.75" customHeight="1">
      <c r="A50" s="122" t="s">
        <v>40</v>
      </c>
      <c r="B50" s="129"/>
      <c r="C50" s="28"/>
      <c r="D50" s="71"/>
    </row>
    <row r="51" spans="1:4" ht="15.75" customHeight="1">
      <c r="A51" s="130" t="s">
        <v>41</v>
      </c>
      <c r="B51" s="119" t="s">
        <v>28</v>
      </c>
      <c r="C51" s="93"/>
      <c r="D51" s="56">
        <f>C51*5</f>
        <v>0</v>
      </c>
    </row>
    <row r="52" spans="1:4" ht="15.75" customHeight="1">
      <c r="A52" s="130" t="s">
        <v>42</v>
      </c>
      <c r="B52" s="119" t="s">
        <v>35</v>
      </c>
      <c r="C52" s="93"/>
      <c r="D52" s="56">
        <f>C52*3</f>
        <v>0</v>
      </c>
    </row>
    <row r="53" spans="1:4" ht="15.75" customHeight="1">
      <c r="A53" s="131" t="s">
        <v>43</v>
      </c>
      <c r="B53" s="119" t="s">
        <v>35</v>
      </c>
      <c r="C53" s="93"/>
      <c r="D53" s="56">
        <f>C53*3</f>
        <v>0</v>
      </c>
    </row>
    <row r="54" spans="1:4" ht="15.75" customHeight="1">
      <c r="A54" s="127"/>
      <c r="B54" s="128"/>
      <c r="C54" s="27" t="s">
        <v>19</v>
      </c>
      <c r="D54" s="54">
        <f>SUM(D51:D53)</f>
        <v>0</v>
      </c>
    </row>
    <row r="55" spans="1:4" ht="15.75" customHeight="1">
      <c r="A55" s="132" t="s">
        <v>44</v>
      </c>
      <c r="B55" s="75"/>
      <c r="C55" s="29"/>
      <c r="D55" s="72"/>
    </row>
    <row r="56" spans="1:4" ht="15.75" customHeight="1">
      <c r="A56" s="130" t="s">
        <v>45</v>
      </c>
      <c r="B56" s="119" t="s">
        <v>46</v>
      </c>
      <c r="C56" s="93"/>
      <c r="D56" s="56">
        <f>C56*4</f>
        <v>0</v>
      </c>
    </row>
    <row r="57" spans="1:4" ht="15.75" customHeight="1">
      <c r="A57" s="130" t="s">
        <v>47</v>
      </c>
      <c r="B57" s="119" t="s">
        <v>35</v>
      </c>
      <c r="C57" s="93"/>
      <c r="D57" s="56">
        <f>C57*3</f>
        <v>0</v>
      </c>
    </row>
    <row r="58" spans="1:4" ht="15.75" customHeight="1">
      <c r="A58" s="130" t="s">
        <v>48</v>
      </c>
      <c r="B58" s="119" t="s">
        <v>37</v>
      </c>
      <c r="C58" s="93"/>
      <c r="D58" s="56">
        <f>C58*2</f>
        <v>0</v>
      </c>
    </row>
    <row r="59" spans="1:4" ht="15.75" customHeight="1">
      <c r="A59" s="130" t="s">
        <v>49</v>
      </c>
      <c r="B59" s="119" t="s">
        <v>39</v>
      </c>
      <c r="C59" s="93"/>
      <c r="D59" s="56">
        <f>C59</f>
        <v>0</v>
      </c>
    </row>
    <row r="60" spans="1:4" ht="15.75" customHeight="1">
      <c r="A60" s="215" t="s">
        <v>50</v>
      </c>
      <c r="B60" s="209" t="s">
        <v>37</v>
      </c>
      <c r="C60" s="212"/>
      <c r="D60" s="217">
        <f>C60*2</f>
        <v>0</v>
      </c>
    </row>
    <row r="61" spans="1:4" ht="15.75" customHeight="1">
      <c r="A61" s="210"/>
      <c r="B61" s="210"/>
      <c r="C61" s="216"/>
      <c r="D61" s="211"/>
    </row>
    <row r="62" spans="1:4" ht="15.75" customHeight="1">
      <c r="A62" s="133" t="s">
        <v>51</v>
      </c>
      <c r="B62" s="134" t="s">
        <v>52</v>
      </c>
      <c r="C62" s="96"/>
      <c r="D62" s="73">
        <f>C62*1.5</f>
        <v>0</v>
      </c>
    </row>
    <row r="63" spans="1:4" ht="15.75" customHeight="1">
      <c r="A63" s="135"/>
      <c r="B63" s="136"/>
      <c r="C63" s="27" t="s">
        <v>19</v>
      </c>
      <c r="D63" s="74">
        <f>SUM(D56:D62)</f>
        <v>0</v>
      </c>
    </row>
    <row r="64" spans="1:4" ht="15.75" customHeight="1">
      <c r="A64" s="137"/>
      <c r="B64" s="129"/>
      <c r="C64" s="29"/>
      <c r="D64" s="75"/>
    </row>
    <row r="65" spans="1:4" ht="15.75" customHeight="1">
      <c r="A65" s="177" t="s">
        <v>53</v>
      </c>
      <c r="B65" s="178"/>
      <c r="C65" s="178"/>
      <c r="D65" s="76">
        <f>MIN(10,SUM(D49,D54,D63))</f>
        <v>0</v>
      </c>
    </row>
    <row r="66" spans="1:4" ht="15.75" customHeight="1">
      <c r="A66" s="24"/>
      <c r="B66" s="24"/>
      <c r="C66" s="24"/>
      <c r="D66" s="65"/>
    </row>
    <row r="67" spans="1:4" ht="15.75" customHeight="1">
      <c r="A67" s="138" t="s">
        <v>116</v>
      </c>
      <c r="B67" s="77" t="s">
        <v>26</v>
      </c>
      <c r="C67" s="30" t="s">
        <v>54</v>
      </c>
      <c r="D67" s="77" t="s">
        <v>16</v>
      </c>
    </row>
    <row r="68" spans="1:4" ht="15.75" customHeight="1">
      <c r="A68" s="209" t="s">
        <v>55</v>
      </c>
      <c r="B68" s="139" t="s">
        <v>17</v>
      </c>
      <c r="C68" s="97"/>
      <c r="D68" s="56">
        <f>IF(C68=INT(C68),C68*4.5,"ERROR")</f>
        <v>0</v>
      </c>
    </row>
    <row r="69" spans="1:4" ht="15.75" customHeight="1">
      <c r="A69" s="210"/>
      <c r="B69" s="139" t="s">
        <v>18</v>
      </c>
      <c r="C69" s="93"/>
      <c r="D69" s="56">
        <f>IF(C69=INT(C69),IF(C69&gt;11,"ERROR",C69*0.375),"ERROR")</f>
        <v>0</v>
      </c>
    </row>
    <row r="70" spans="1:4" ht="15.75" customHeight="1">
      <c r="A70" s="209" t="s">
        <v>56</v>
      </c>
      <c r="B70" s="139" t="s">
        <v>17</v>
      </c>
      <c r="C70" s="93"/>
      <c r="D70" s="56">
        <f>IF(C70=INT(C70),C70*3,"ERROR")</f>
        <v>0</v>
      </c>
    </row>
    <row r="71" spans="1:4" ht="15.75" customHeight="1">
      <c r="A71" s="211"/>
      <c r="B71" s="140" t="s">
        <v>18</v>
      </c>
      <c r="C71" s="98"/>
      <c r="D71" s="78">
        <f>IF(C71=INT(C71),IF(C71&gt;11,"ERROR",C71*0.25),"ERROR")</f>
        <v>0</v>
      </c>
    </row>
    <row r="72" spans="1:4" ht="15.75" customHeight="1">
      <c r="A72" s="172" t="s">
        <v>117</v>
      </c>
      <c r="B72" s="141"/>
      <c r="C72" s="99"/>
      <c r="D72" s="79"/>
    </row>
    <row r="73" spans="1:4" ht="15.75" customHeight="1">
      <c r="A73" s="142" t="s">
        <v>106</v>
      </c>
      <c r="B73" s="143" t="s">
        <v>17</v>
      </c>
      <c r="C73" s="100"/>
      <c r="D73" s="80">
        <f>IF(C73=INT(C73),MIN(10,C73*1.5),"ERROR")</f>
        <v>0</v>
      </c>
    </row>
    <row r="74" spans="1:4" ht="15.75" customHeight="1">
      <c r="A74" s="144" t="s">
        <v>107</v>
      </c>
      <c r="B74" s="209" t="s">
        <v>18</v>
      </c>
      <c r="C74" s="212"/>
      <c r="D74" s="214">
        <f>IF(C74=INT(C74),IF(C74&gt;11,"ERROR",C74*0.125),"ERROR")</f>
        <v>0</v>
      </c>
    </row>
    <row r="75" spans="1:4" ht="15.75" customHeight="1">
      <c r="A75" s="145" t="s">
        <v>108</v>
      </c>
      <c r="B75" s="210"/>
      <c r="C75" s="213"/>
      <c r="D75" s="211"/>
    </row>
    <row r="76" spans="1:4" ht="15.75" customHeight="1">
      <c r="A76" s="146"/>
      <c r="B76" s="147"/>
      <c r="C76" s="37" t="s">
        <v>19</v>
      </c>
      <c r="D76" s="81">
        <f>MIN(10,D73+D74)</f>
        <v>0</v>
      </c>
    </row>
    <row r="77" spans="1:4" ht="15.75" customHeight="1">
      <c r="A77" s="148"/>
      <c r="B77" s="149"/>
      <c r="C77" s="24"/>
      <c r="D77" s="82"/>
    </row>
    <row r="78" spans="1:4" ht="15.75" customHeight="1">
      <c r="A78" s="177" t="s">
        <v>57</v>
      </c>
      <c r="B78" s="178"/>
      <c r="C78" s="178"/>
      <c r="D78" s="76">
        <f>MIN(30, SUM(D68:D71,D76))</f>
        <v>0</v>
      </c>
    </row>
    <row r="79" spans="1:4" ht="15.75" customHeight="1">
      <c r="A79" s="24"/>
      <c r="B79" s="24"/>
      <c r="C79" s="24"/>
      <c r="D79" s="65"/>
    </row>
    <row r="80" spans="1:4" ht="15.75" customHeight="1">
      <c r="A80" s="138" t="s">
        <v>118</v>
      </c>
      <c r="B80" s="108" t="s">
        <v>26</v>
      </c>
      <c r="C80" s="12" t="s">
        <v>58</v>
      </c>
      <c r="D80" s="83" t="s">
        <v>16</v>
      </c>
    </row>
    <row r="81" spans="1:4" ht="15.75" customHeight="1">
      <c r="A81" s="173" t="s">
        <v>119</v>
      </c>
      <c r="B81" s="119" t="s">
        <v>59</v>
      </c>
      <c r="C81" s="93"/>
      <c r="D81" s="84">
        <f>MIN(9, 0.1 *INT(C81/10) )</f>
        <v>0</v>
      </c>
    </row>
    <row r="82" spans="1:4" ht="15.75" customHeight="1">
      <c r="A82" s="174" t="s">
        <v>111</v>
      </c>
      <c r="B82" s="119" t="s">
        <v>60</v>
      </c>
      <c r="C82" s="93"/>
      <c r="D82" s="84">
        <f>MIN(3, 0.1 *INT(C82/3))</f>
        <v>0</v>
      </c>
    </row>
    <row r="83" spans="1:4" ht="15.75" customHeight="1">
      <c r="A83" s="150"/>
      <c r="B83" s="134"/>
      <c r="C83" s="31" t="s">
        <v>61</v>
      </c>
      <c r="D83" s="83"/>
    </row>
    <row r="84" spans="1:4" ht="15.75" customHeight="1">
      <c r="A84" s="125" t="s">
        <v>62</v>
      </c>
      <c r="B84" s="119" t="s">
        <v>63</v>
      </c>
      <c r="C84" s="93"/>
      <c r="D84" s="56">
        <f>C84*1</f>
        <v>0</v>
      </c>
    </row>
    <row r="85" spans="1:4" ht="15.75" customHeight="1">
      <c r="A85" s="125" t="s">
        <v>120</v>
      </c>
      <c r="B85" s="119" t="s">
        <v>122</v>
      </c>
      <c r="C85" s="93"/>
      <c r="D85" s="56">
        <f>IF(C85="A1",0.5, IF(C85="A2",1, IF(C85="B1",1.5, IF(C85="B2", 2, IF(C85="C1",2.5, IF(C85="C1",3, ))))))</f>
        <v>0</v>
      </c>
    </row>
    <row r="86" spans="1:4" ht="15.75" customHeight="1">
      <c r="A86" s="176" t="s">
        <v>121</v>
      </c>
      <c r="B86" s="119"/>
      <c r="C86" s="93"/>
      <c r="D86" s="56"/>
    </row>
    <row r="87" spans="1:4" ht="15.75" customHeight="1">
      <c r="A87" s="130" t="s">
        <v>45</v>
      </c>
      <c r="B87" s="119" t="s">
        <v>46</v>
      </c>
      <c r="C87" s="93"/>
      <c r="D87" s="56">
        <f>C87*4</f>
        <v>0</v>
      </c>
    </row>
    <row r="88" spans="1:4" ht="15.75" customHeight="1">
      <c r="A88" s="130" t="s">
        <v>47</v>
      </c>
      <c r="B88" s="119" t="s">
        <v>35</v>
      </c>
      <c r="C88" s="93"/>
      <c r="D88" s="56">
        <f>C88*3</f>
        <v>0</v>
      </c>
    </row>
    <row r="89" spans="1:4" ht="15.75" customHeight="1">
      <c r="A89" s="130" t="s">
        <v>48</v>
      </c>
      <c r="B89" s="119" t="s">
        <v>37</v>
      </c>
      <c r="C89" s="93"/>
      <c r="D89" s="56">
        <f>C89*2</f>
        <v>0</v>
      </c>
    </row>
    <row r="90" spans="1:4" ht="15.75" customHeight="1">
      <c r="A90" s="130" t="s">
        <v>49</v>
      </c>
      <c r="B90" s="119" t="s">
        <v>39</v>
      </c>
      <c r="C90" s="93"/>
      <c r="D90" s="56">
        <f>C90</f>
        <v>0</v>
      </c>
    </row>
    <row r="91" spans="1:4" ht="15.75" customHeight="1">
      <c r="A91" s="200" t="s">
        <v>64</v>
      </c>
      <c r="B91" s="201"/>
      <c r="C91" s="202"/>
      <c r="D91" s="76">
        <f>MIN(15,SUM(D81,D82,D84,D85,D87:D90))</f>
        <v>0</v>
      </c>
    </row>
    <row r="92" spans="1:4" ht="15.75" customHeight="1">
      <c r="A92" s="24"/>
      <c r="B92" s="24"/>
      <c r="C92" s="24"/>
      <c r="D92" s="65"/>
    </row>
    <row r="93" spans="1:4" ht="15.75" customHeight="1">
      <c r="A93" s="138" t="s">
        <v>65</v>
      </c>
      <c r="B93" s="108" t="s">
        <v>26</v>
      </c>
      <c r="C93" s="12" t="s">
        <v>66</v>
      </c>
      <c r="D93" s="61" t="s">
        <v>16</v>
      </c>
    </row>
    <row r="94" spans="1:4" ht="15.75" customHeight="1">
      <c r="A94" s="175" t="s">
        <v>112</v>
      </c>
      <c r="B94" s="75"/>
      <c r="C94" s="18"/>
      <c r="D94" s="72"/>
    </row>
    <row r="95" spans="1:4" ht="15.75" customHeight="1">
      <c r="A95" s="152" t="s">
        <v>67</v>
      </c>
      <c r="B95" s="153"/>
      <c r="C95" s="33"/>
      <c r="D95" s="85"/>
    </row>
    <row r="96" spans="1:4" ht="15.75" customHeight="1">
      <c r="A96" s="131" t="s">
        <v>68</v>
      </c>
      <c r="B96" s="119" t="s">
        <v>69</v>
      </c>
      <c r="C96" s="101"/>
      <c r="D96" s="56">
        <f>C96*1</f>
        <v>0</v>
      </c>
    </row>
    <row r="97" spans="1:4" ht="15.75" customHeight="1">
      <c r="A97" s="154" t="s">
        <v>70</v>
      </c>
      <c r="B97" s="139" t="s">
        <v>71</v>
      </c>
      <c r="C97" s="101"/>
      <c r="D97" s="56">
        <f>C97*0.5</f>
        <v>0</v>
      </c>
    </row>
    <row r="98" spans="1:4" ht="15.75" customHeight="1">
      <c r="A98" s="154" t="s">
        <v>72</v>
      </c>
      <c r="B98" s="139" t="s">
        <v>73</v>
      </c>
      <c r="C98" s="101"/>
      <c r="D98" s="56">
        <f>C98*0.4</f>
        <v>0</v>
      </c>
    </row>
    <row r="99" spans="1:4" ht="15.75" customHeight="1">
      <c r="A99" s="155" t="s">
        <v>74</v>
      </c>
      <c r="B99" s="139" t="s">
        <v>75</v>
      </c>
      <c r="C99" s="101"/>
      <c r="D99" s="56">
        <f>C99*0.3</f>
        <v>0</v>
      </c>
    </row>
    <row r="100" spans="1:4" ht="15.75" customHeight="1">
      <c r="A100" s="155" t="s">
        <v>76</v>
      </c>
      <c r="B100" s="139" t="s">
        <v>77</v>
      </c>
      <c r="C100" s="101"/>
      <c r="D100" s="56">
        <f>C100*0.2</f>
        <v>0</v>
      </c>
    </row>
    <row r="101" spans="1:4" ht="15.75" customHeight="1">
      <c r="A101" s="155" t="s">
        <v>78</v>
      </c>
      <c r="B101" s="139" t="s">
        <v>79</v>
      </c>
      <c r="C101" s="101"/>
      <c r="D101" s="56">
        <f>C101*0.1</f>
        <v>0</v>
      </c>
    </row>
    <row r="102" spans="1:4" ht="15.75" customHeight="1">
      <c r="A102" s="156"/>
      <c r="B102" s="75"/>
      <c r="C102" s="25"/>
      <c r="D102" s="86"/>
    </row>
    <row r="103" spans="1:4" ht="15.75" customHeight="1">
      <c r="A103" s="157" t="s">
        <v>80</v>
      </c>
      <c r="B103" s="153"/>
      <c r="C103" s="33"/>
      <c r="D103" s="85"/>
    </row>
    <row r="104" spans="1:4" ht="15.75" customHeight="1">
      <c r="A104" s="158" t="s">
        <v>81</v>
      </c>
      <c r="B104" s="119" t="s">
        <v>77</v>
      </c>
      <c r="C104" s="101"/>
      <c r="D104" s="56">
        <f>C104*0.2</f>
        <v>0</v>
      </c>
    </row>
    <row r="105" spans="1:4" ht="15.75" customHeight="1">
      <c r="A105" s="159" t="s">
        <v>82</v>
      </c>
      <c r="B105" s="119" t="s">
        <v>79</v>
      </c>
      <c r="C105" s="102"/>
      <c r="D105" s="56">
        <f>C105*0.1</f>
        <v>0</v>
      </c>
    </row>
    <row r="106" spans="1:4" ht="15.75" customHeight="1">
      <c r="A106" s="160" t="s">
        <v>83</v>
      </c>
      <c r="B106" s="119" t="s">
        <v>84</v>
      </c>
      <c r="C106" s="101"/>
      <c r="D106" s="56">
        <f>C106*0.05</f>
        <v>0</v>
      </c>
    </row>
    <row r="107" spans="1:4" ht="15.75" customHeight="1">
      <c r="A107" s="135"/>
      <c r="B107" s="161"/>
      <c r="C107" s="27" t="s">
        <v>85</v>
      </c>
      <c r="D107" s="54">
        <f>MIN(8,SUM(D96:D106))</f>
        <v>0</v>
      </c>
    </row>
    <row r="108" spans="1:4" ht="16.5" customHeight="1">
      <c r="A108" s="162"/>
      <c r="B108" s="75"/>
      <c r="C108" s="25"/>
      <c r="D108" s="87"/>
    </row>
    <row r="109" spans="1:4" ht="43.05" customHeight="1">
      <c r="A109" s="163" t="s">
        <v>113</v>
      </c>
      <c r="B109" s="164" t="s">
        <v>86</v>
      </c>
      <c r="C109" s="103"/>
      <c r="D109" s="88">
        <f>C109</f>
        <v>0</v>
      </c>
    </row>
    <row r="110" spans="1:4" ht="15.75" customHeight="1">
      <c r="A110" s="165" t="s">
        <v>87</v>
      </c>
      <c r="B110" s="75"/>
      <c r="C110" s="27" t="s">
        <v>85</v>
      </c>
      <c r="D110" s="54">
        <f>MIN(2.5,D109)</f>
        <v>0</v>
      </c>
    </row>
    <row r="111" spans="1:4" ht="15.75" customHeight="1">
      <c r="A111" s="166"/>
      <c r="B111" s="75"/>
      <c r="C111" s="25"/>
      <c r="D111" s="86"/>
    </row>
    <row r="112" spans="1:4" ht="15.75" customHeight="1">
      <c r="A112" s="175" t="s">
        <v>114</v>
      </c>
      <c r="B112" s="151"/>
      <c r="C112" s="35"/>
      <c r="D112" s="89"/>
    </row>
    <row r="113" spans="1:4" ht="55.05" customHeight="1">
      <c r="A113" s="167" t="s">
        <v>109</v>
      </c>
      <c r="B113" s="164" t="s">
        <v>86</v>
      </c>
      <c r="C113" s="104"/>
      <c r="D113" s="88">
        <f>C113</f>
        <v>0</v>
      </c>
    </row>
    <row r="114" spans="1:4" ht="15.75" customHeight="1">
      <c r="A114" s="168" t="s">
        <v>88</v>
      </c>
      <c r="B114" s="75"/>
      <c r="C114" s="27" t="s">
        <v>19</v>
      </c>
      <c r="D114" s="54">
        <f>MIN(2.5,D113)</f>
        <v>0</v>
      </c>
    </row>
    <row r="115" spans="1:4" ht="15.75" customHeight="1">
      <c r="A115" s="166"/>
      <c r="B115" s="75"/>
      <c r="C115" s="25"/>
      <c r="D115" s="90"/>
    </row>
    <row r="116" spans="1:4" ht="15.75" customHeight="1">
      <c r="A116" s="203" t="s">
        <v>89</v>
      </c>
      <c r="B116" s="164" t="s">
        <v>90</v>
      </c>
      <c r="C116" s="95"/>
      <c r="D116" s="91">
        <f>IF(C116=INT(C116),C116*1.5,"ERROR")</f>
        <v>0</v>
      </c>
    </row>
    <row r="117" spans="1:4" ht="15.75" customHeight="1">
      <c r="A117" s="204"/>
      <c r="B117" s="164" t="s">
        <v>91</v>
      </c>
      <c r="C117" s="101"/>
      <c r="D117" s="91">
        <f>IF(C117=INT(C117),IF(C117&gt;11,"ERROR",C117*0.125),"ERROR")</f>
        <v>0</v>
      </c>
    </row>
    <row r="118" spans="1:4" ht="15.75" customHeight="1">
      <c r="A118" s="165"/>
      <c r="B118" s="151"/>
      <c r="C118" s="27" t="s">
        <v>19</v>
      </c>
      <c r="D118" s="54">
        <f>SUM(D116:D117)</f>
        <v>0</v>
      </c>
    </row>
    <row r="119" spans="1:4" ht="15.75" customHeight="1">
      <c r="A119" s="169"/>
      <c r="B119" s="75"/>
      <c r="C119" s="25"/>
      <c r="D119" s="90"/>
    </row>
    <row r="120" spans="1:4" ht="15.75" customHeight="1">
      <c r="A120" s="170" t="s">
        <v>92</v>
      </c>
      <c r="B120" s="171" t="s">
        <v>93</v>
      </c>
      <c r="C120" s="105"/>
      <c r="D120" s="91">
        <f>C120*0.5</f>
        <v>0</v>
      </c>
    </row>
    <row r="121" spans="1:4" ht="15.75" customHeight="1">
      <c r="A121" s="165"/>
      <c r="B121" s="151"/>
      <c r="C121" s="27" t="s">
        <v>19</v>
      </c>
      <c r="D121" s="54">
        <f>SUM(D120)</f>
        <v>0</v>
      </c>
    </row>
    <row r="122" spans="1:4" ht="15.75" customHeight="1">
      <c r="A122" s="166"/>
      <c r="B122" s="75"/>
      <c r="C122" s="34"/>
      <c r="D122" s="90"/>
    </row>
    <row r="123" spans="1:4" ht="15.75" customHeight="1">
      <c r="A123" s="222" t="s">
        <v>94</v>
      </c>
      <c r="B123" s="171" t="s">
        <v>95</v>
      </c>
      <c r="C123" s="103"/>
      <c r="D123" s="91">
        <f>C123*0.1</f>
        <v>0</v>
      </c>
    </row>
    <row r="124" spans="1:4" ht="15.75" customHeight="1">
      <c r="A124" s="222" t="s">
        <v>123</v>
      </c>
      <c r="B124" s="171" t="s">
        <v>124</v>
      </c>
      <c r="C124" s="103"/>
      <c r="D124" s="221">
        <f>C124*0.2</f>
        <v>0</v>
      </c>
    </row>
    <row r="125" spans="1:4" ht="15.75" customHeight="1">
      <c r="A125" s="165"/>
      <c r="B125" s="151"/>
      <c r="C125" s="27" t="s">
        <v>19</v>
      </c>
      <c r="D125" s="54">
        <f>SUM(D123,D124)</f>
        <v>0</v>
      </c>
    </row>
    <row r="126" spans="1:4" ht="15.75" customHeight="1">
      <c r="A126" s="166"/>
      <c r="B126" s="75"/>
      <c r="C126" s="25"/>
      <c r="D126" s="90"/>
    </row>
    <row r="127" spans="1:4" ht="15.75" customHeight="1">
      <c r="A127" s="222" t="s">
        <v>96</v>
      </c>
      <c r="B127" s="171" t="s">
        <v>97</v>
      </c>
      <c r="C127" s="101"/>
      <c r="D127" s="91">
        <f>C127</f>
        <v>0</v>
      </c>
    </row>
    <row r="128" spans="1:4" ht="15.75" customHeight="1">
      <c r="A128" s="10"/>
      <c r="B128" s="32"/>
      <c r="C128" s="27" t="s">
        <v>19</v>
      </c>
      <c r="D128" s="54">
        <f>MIN(5,D127)</f>
        <v>0</v>
      </c>
    </row>
    <row r="129" spans="1:4" ht="15.75" customHeight="1">
      <c r="A129" s="36"/>
      <c r="B129" s="8"/>
      <c r="C129" s="25"/>
      <c r="D129" s="87"/>
    </row>
    <row r="130" spans="1:4" ht="15.75" customHeight="1">
      <c r="A130" s="177" t="s">
        <v>98</v>
      </c>
      <c r="B130" s="178"/>
      <c r="C130" s="178"/>
      <c r="D130" s="68">
        <f>MIN(15,SUM(D107,D110,D114,D118,D121,D125,D128))</f>
        <v>0</v>
      </c>
    </row>
    <row r="131" spans="1:4" ht="15.75" customHeight="1">
      <c r="A131" s="24"/>
      <c r="B131" s="8"/>
      <c r="C131" s="9"/>
      <c r="D131" s="10"/>
    </row>
    <row r="132" spans="1:4" ht="15.75" customHeight="1">
      <c r="A132" s="24"/>
      <c r="B132" s="8"/>
      <c r="C132" s="9"/>
      <c r="D132" s="10"/>
    </row>
    <row r="133" spans="1:4" ht="15.75" customHeight="1">
      <c r="A133" s="24"/>
      <c r="B133" s="8"/>
      <c r="C133" s="9"/>
      <c r="D133" s="10"/>
    </row>
    <row r="134" spans="1:4" ht="15.75" customHeight="1">
      <c r="A134" s="24"/>
      <c r="B134" s="8"/>
      <c r="C134" s="9"/>
      <c r="D134" s="10"/>
    </row>
    <row r="135" spans="1:4" ht="15.75" customHeight="1">
      <c r="A135" s="24"/>
      <c r="B135" s="8"/>
      <c r="C135" s="9"/>
      <c r="D135" s="10"/>
    </row>
    <row r="136" spans="1:4" ht="15.75" customHeight="1">
      <c r="A136" s="24"/>
      <c r="B136" s="8"/>
      <c r="C136" s="9"/>
      <c r="D136" s="10"/>
    </row>
    <row r="137" spans="1:4" ht="15.75" customHeight="1">
      <c r="A137" s="24"/>
      <c r="B137" s="8"/>
      <c r="C137" s="9"/>
      <c r="D137" s="10"/>
    </row>
    <row r="138" spans="1:4" ht="15.75" customHeight="1">
      <c r="A138" s="24"/>
      <c r="B138" s="8"/>
      <c r="C138" s="9"/>
      <c r="D138" s="10"/>
    </row>
    <row r="139" spans="1:4" ht="15.75" customHeight="1">
      <c r="A139" s="24"/>
      <c r="B139" s="8"/>
      <c r="C139" s="9"/>
      <c r="D139" s="10"/>
    </row>
    <row r="140" spans="1:4" ht="15.75" customHeight="1">
      <c r="A140" s="24"/>
      <c r="B140" s="8"/>
      <c r="C140" s="9"/>
      <c r="D140" s="10"/>
    </row>
    <row r="141" spans="1:4" ht="15.75" customHeight="1">
      <c r="A141" s="24"/>
      <c r="B141" s="8"/>
      <c r="C141" s="9"/>
      <c r="D141" s="10"/>
    </row>
    <row r="142" spans="1:4" ht="15.75" customHeight="1">
      <c r="A142" s="24"/>
      <c r="B142" s="8"/>
      <c r="C142" s="9"/>
      <c r="D142" s="10"/>
    </row>
    <row r="143" spans="1:4" ht="15.75" customHeight="1">
      <c r="A143" s="24"/>
      <c r="B143" s="8"/>
      <c r="C143" s="9"/>
      <c r="D143" s="10"/>
    </row>
    <row r="144" spans="1:4" ht="15.75" customHeight="1">
      <c r="A144" s="24"/>
      <c r="B144" s="8"/>
      <c r="C144" s="9"/>
      <c r="D144" s="10"/>
    </row>
    <row r="145" spans="1:4" ht="15.75" customHeight="1">
      <c r="A145" s="24"/>
      <c r="B145" s="8"/>
      <c r="C145" s="9"/>
      <c r="D145" s="10"/>
    </row>
    <row r="146" spans="1:4" ht="15.75" customHeight="1">
      <c r="A146" s="24"/>
      <c r="B146" s="8"/>
      <c r="C146" s="9"/>
      <c r="D146" s="10"/>
    </row>
    <row r="147" spans="1:4" ht="15.75" customHeight="1">
      <c r="A147" s="24"/>
      <c r="B147" s="8"/>
      <c r="C147" s="9"/>
      <c r="D147" s="10"/>
    </row>
    <row r="148" spans="1:4" ht="15.75" customHeight="1">
      <c r="A148" s="24"/>
      <c r="B148" s="8"/>
      <c r="C148" s="9"/>
      <c r="D148" s="10"/>
    </row>
    <row r="149" spans="1:4" ht="15.75" customHeight="1">
      <c r="A149" s="24"/>
      <c r="B149" s="8"/>
      <c r="C149" s="9"/>
      <c r="D149" s="10"/>
    </row>
    <row r="150" spans="1:4" ht="15.75" customHeight="1">
      <c r="A150" s="24"/>
      <c r="B150" s="8"/>
      <c r="C150" s="9"/>
      <c r="D150" s="10"/>
    </row>
    <row r="151" spans="1:4" ht="15.75" customHeight="1">
      <c r="A151" s="24"/>
      <c r="B151" s="8"/>
      <c r="C151" s="9"/>
      <c r="D151" s="10"/>
    </row>
    <row r="152" spans="1:4" ht="15.75" customHeight="1">
      <c r="A152" s="24"/>
      <c r="B152" s="8"/>
      <c r="C152" s="9"/>
      <c r="D152" s="10"/>
    </row>
    <row r="153" spans="1:4" ht="15.75" customHeight="1">
      <c r="A153" s="24"/>
      <c r="B153" s="8"/>
      <c r="C153" s="9"/>
      <c r="D153" s="10"/>
    </row>
    <row r="154" spans="1:4" ht="15.75" customHeight="1">
      <c r="A154" s="24"/>
      <c r="B154" s="8"/>
      <c r="C154" s="9"/>
      <c r="D154" s="10"/>
    </row>
    <row r="155" spans="1:4" ht="15.75" customHeight="1">
      <c r="A155" s="24"/>
      <c r="B155" s="8"/>
      <c r="C155" s="9"/>
      <c r="D155" s="10"/>
    </row>
    <row r="156" spans="1:4" ht="15.75" customHeight="1">
      <c r="A156" s="24"/>
      <c r="B156" s="8"/>
      <c r="C156" s="9"/>
      <c r="D156" s="10"/>
    </row>
    <row r="157" spans="1:4" ht="15.75" customHeight="1">
      <c r="A157" s="24"/>
      <c r="B157" s="8"/>
      <c r="C157" s="9"/>
      <c r="D157" s="10"/>
    </row>
    <row r="158" spans="1:4" ht="15.75" customHeight="1">
      <c r="A158" s="24"/>
      <c r="B158" s="8"/>
      <c r="C158" s="9"/>
      <c r="D158" s="10"/>
    </row>
    <row r="159" spans="1:4" ht="15.75" customHeight="1">
      <c r="A159" s="24"/>
      <c r="B159" s="8"/>
      <c r="C159" s="9"/>
      <c r="D159" s="10"/>
    </row>
    <row r="160" spans="1:4" ht="15.75" customHeight="1">
      <c r="A160" s="24"/>
      <c r="B160" s="8"/>
      <c r="C160" s="9"/>
      <c r="D160" s="10"/>
    </row>
    <row r="161" spans="1:4" ht="15.75" customHeight="1">
      <c r="A161" s="24"/>
      <c r="B161" s="8"/>
      <c r="C161" s="9"/>
      <c r="D161" s="10"/>
    </row>
    <row r="162" spans="1:4" ht="15.75" customHeight="1">
      <c r="A162" s="24"/>
      <c r="B162" s="8"/>
      <c r="C162" s="9"/>
      <c r="D162" s="10"/>
    </row>
    <row r="163" spans="1:4" ht="15.75" customHeight="1">
      <c r="A163" s="24"/>
      <c r="B163" s="8"/>
      <c r="C163" s="9"/>
      <c r="D163" s="10"/>
    </row>
    <row r="164" spans="1:4" ht="15.75" customHeight="1">
      <c r="A164" s="24"/>
      <c r="B164" s="8"/>
      <c r="C164" s="9"/>
      <c r="D164" s="10"/>
    </row>
    <row r="165" spans="1:4" ht="15.75" customHeight="1">
      <c r="A165" s="24"/>
      <c r="B165" s="8"/>
      <c r="C165" s="9"/>
      <c r="D165" s="10"/>
    </row>
    <row r="166" spans="1:4" ht="15.75" customHeight="1">
      <c r="A166" s="24"/>
      <c r="B166" s="8"/>
      <c r="C166" s="9"/>
      <c r="D166" s="10"/>
    </row>
    <row r="167" spans="1:4" ht="15.75" customHeight="1">
      <c r="A167" s="24"/>
      <c r="B167" s="8"/>
      <c r="C167" s="9"/>
      <c r="D167" s="10"/>
    </row>
    <row r="168" spans="1:4" ht="15.75" customHeight="1">
      <c r="A168" s="24"/>
      <c r="B168" s="8"/>
      <c r="C168" s="9"/>
      <c r="D168" s="10"/>
    </row>
    <row r="169" spans="1:4" ht="15.75" customHeight="1">
      <c r="A169" s="24"/>
      <c r="B169" s="8"/>
      <c r="C169" s="9"/>
      <c r="D169" s="10"/>
    </row>
    <row r="170" spans="1:4" ht="15.75" customHeight="1">
      <c r="A170" s="24"/>
      <c r="B170" s="8"/>
      <c r="C170" s="9"/>
      <c r="D170" s="10"/>
    </row>
    <row r="171" spans="1:4" ht="15.75" customHeight="1">
      <c r="A171" s="24"/>
      <c r="B171" s="8"/>
      <c r="C171" s="9"/>
      <c r="D171" s="10"/>
    </row>
    <row r="172" spans="1:4" ht="15.75" customHeight="1">
      <c r="A172" s="24"/>
      <c r="B172" s="8"/>
      <c r="C172" s="9"/>
      <c r="D172" s="10"/>
    </row>
    <row r="173" spans="1:4" ht="15.75" customHeight="1">
      <c r="A173" s="24"/>
      <c r="B173" s="8"/>
      <c r="C173" s="9"/>
      <c r="D173" s="10"/>
    </row>
    <row r="174" spans="1:4" ht="15.75" customHeight="1">
      <c r="A174" s="24"/>
      <c r="B174" s="8"/>
      <c r="C174" s="9"/>
      <c r="D174" s="10"/>
    </row>
    <row r="175" spans="1:4" ht="15.75" customHeight="1">
      <c r="A175" s="24"/>
      <c r="B175" s="8"/>
      <c r="C175" s="9"/>
      <c r="D175" s="10"/>
    </row>
    <row r="176" spans="1:4" ht="15.75" customHeight="1">
      <c r="A176" s="24"/>
      <c r="B176" s="8"/>
      <c r="C176" s="9"/>
      <c r="D176" s="10"/>
    </row>
    <row r="177" spans="1:4" ht="15.75" customHeight="1">
      <c r="A177" s="24"/>
      <c r="B177" s="8"/>
      <c r="C177" s="9"/>
      <c r="D177" s="10"/>
    </row>
    <row r="178" spans="1:4" ht="15.75" customHeight="1">
      <c r="A178" s="24"/>
      <c r="B178" s="8"/>
      <c r="C178" s="9"/>
      <c r="D178" s="10"/>
    </row>
    <row r="179" spans="1:4" ht="15.75" customHeight="1">
      <c r="A179" s="24"/>
      <c r="B179" s="8"/>
      <c r="C179" s="9"/>
      <c r="D179" s="10"/>
    </row>
    <row r="180" spans="1:4" ht="15.75" customHeight="1">
      <c r="A180" s="24"/>
      <c r="B180" s="8"/>
      <c r="C180" s="9"/>
      <c r="D180" s="10"/>
    </row>
    <row r="181" spans="1:4" ht="15.75" customHeight="1">
      <c r="A181" s="24"/>
      <c r="B181" s="8"/>
      <c r="C181" s="9"/>
      <c r="D181" s="10"/>
    </row>
    <row r="182" spans="1:4" ht="15.75" customHeight="1">
      <c r="A182" s="24"/>
      <c r="B182" s="8"/>
      <c r="C182" s="9"/>
      <c r="D182" s="10"/>
    </row>
    <row r="183" spans="1:4" ht="15.75" customHeight="1">
      <c r="A183" s="24"/>
      <c r="B183" s="8"/>
      <c r="C183" s="9"/>
      <c r="D183" s="10"/>
    </row>
    <row r="184" spans="1:4" ht="15.75" customHeight="1">
      <c r="A184" s="24"/>
      <c r="B184" s="8"/>
      <c r="C184" s="9"/>
      <c r="D184" s="10"/>
    </row>
    <row r="185" spans="1:4" ht="15.75" customHeight="1">
      <c r="A185" s="24"/>
      <c r="B185" s="8"/>
      <c r="C185" s="9"/>
      <c r="D185" s="10"/>
    </row>
    <row r="186" spans="1:4" ht="15.75" customHeight="1">
      <c r="A186" s="24"/>
      <c r="B186" s="8"/>
      <c r="C186" s="9"/>
      <c r="D186" s="10"/>
    </row>
    <row r="187" spans="1:4" ht="15.75" customHeight="1">
      <c r="A187" s="24"/>
      <c r="B187" s="8"/>
      <c r="C187" s="9"/>
      <c r="D187" s="10"/>
    </row>
    <row r="188" spans="1:4" ht="15.75" customHeight="1">
      <c r="A188" s="24"/>
      <c r="B188" s="8"/>
      <c r="C188" s="9"/>
      <c r="D188" s="10"/>
    </row>
    <row r="189" spans="1:4" ht="15.75" customHeight="1">
      <c r="A189" s="24"/>
      <c r="B189" s="8"/>
      <c r="C189" s="9"/>
      <c r="D189" s="10"/>
    </row>
    <row r="190" spans="1:4" ht="15.75" customHeight="1">
      <c r="A190" s="24"/>
      <c r="B190" s="8"/>
      <c r="C190" s="9"/>
      <c r="D190" s="10"/>
    </row>
    <row r="191" spans="1:4" ht="15.75" customHeight="1">
      <c r="A191" s="24"/>
      <c r="B191" s="8"/>
      <c r="C191" s="9"/>
      <c r="D191" s="10"/>
    </row>
    <row r="192" spans="1:4" ht="15.75" customHeight="1">
      <c r="A192" s="24"/>
      <c r="B192" s="8"/>
      <c r="C192" s="9"/>
      <c r="D192" s="10"/>
    </row>
    <row r="193" spans="1:4" ht="15.75" customHeight="1">
      <c r="A193" s="24"/>
      <c r="B193" s="8"/>
      <c r="C193" s="9"/>
      <c r="D193" s="10"/>
    </row>
    <row r="194" spans="1:4" ht="15.75" customHeight="1">
      <c r="A194" s="24"/>
      <c r="B194" s="8"/>
      <c r="C194" s="9"/>
      <c r="D194" s="10"/>
    </row>
    <row r="195" spans="1:4" ht="15.75" customHeight="1">
      <c r="A195" s="24"/>
      <c r="B195" s="8"/>
      <c r="C195" s="9"/>
      <c r="D195" s="10"/>
    </row>
    <row r="196" spans="1:4" ht="15.75" customHeight="1">
      <c r="A196" s="24"/>
      <c r="B196" s="8"/>
      <c r="C196" s="9"/>
      <c r="D196" s="10"/>
    </row>
    <row r="197" spans="1:4" ht="15.75" customHeight="1">
      <c r="A197" s="24"/>
      <c r="B197" s="8"/>
      <c r="C197" s="9"/>
      <c r="D197" s="10"/>
    </row>
    <row r="198" spans="1:4" ht="15.75" customHeight="1">
      <c r="A198" s="24"/>
      <c r="B198" s="8"/>
      <c r="C198" s="9"/>
      <c r="D198" s="10"/>
    </row>
    <row r="199" spans="1:4" ht="15.75" customHeight="1">
      <c r="A199" s="24"/>
      <c r="B199" s="8"/>
      <c r="C199" s="9"/>
      <c r="D199" s="10"/>
    </row>
    <row r="200" spans="1:4" ht="15.75" customHeight="1">
      <c r="A200" s="24"/>
      <c r="B200" s="8"/>
      <c r="C200" s="9"/>
      <c r="D200" s="10"/>
    </row>
    <row r="201" spans="1:4" ht="15.75" customHeight="1">
      <c r="A201" s="24"/>
      <c r="B201" s="8"/>
      <c r="C201" s="9"/>
      <c r="D201" s="10"/>
    </row>
    <row r="202" spans="1:4" ht="15.75" customHeight="1">
      <c r="A202" s="24"/>
      <c r="B202" s="8"/>
      <c r="C202" s="9"/>
      <c r="D202" s="10"/>
    </row>
    <row r="203" spans="1:4" ht="15.75" customHeight="1">
      <c r="A203" s="24"/>
      <c r="B203" s="8"/>
      <c r="C203" s="9"/>
      <c r="D203" s="10"/>
    </row>
    <row r="204" spans="1:4" ht="15.75" customHeight="1">
      <c r="A204" s="24"/>
      <c r="B204" s="8"/>
      <c r="C204" s="9"/>
      <c r="D204" s="10"/>
    </row>
    <row r="205" spans="1:4" ht="15.75" customHeight="1">
      <c r="B205" s="8"/>
      <c r="C205" s="9"/>
      <c r="D205" s="10"/>
    </row>
    <row r="206" spans="1:4" ht="15.75" customHeight="1">
      <c r="B206" s="8"/>
      <c r="C206" s="9"/>
      <c r="D206" s="10"/>
    </row>
    <row r="207" spans="1:4" ht="15.75" customHeight="1">
      <c r="B207" s="8"/>
      <c r="C207" s="9"/>
      <c r="D207" s="10"/>
    </row>
    <row r="208" spans="1:4" ht="15.75" customHeight="1">
      <c r="B208" s="8"/>
      <c r="C208" s="9"/>
      <c r="D208" s="10"/>
    </row>
    <row r="209" spans="2:4" ht="15.75" customHeight="1">
      <c r="B209" s="8"/>
      <c r="C209" s="9"/>
      <c r="D209" s="10"/>
    </row>
    <row r="210" spans="2:4" ht="15.75" customHeight="1">
      <c r="B210" s="8"/>
      <c r="C210" s="9"/>
      <c r="D210" s="10"/>
    </row>
    <row r="211" spans="2:4" ht="15.75" customHeight="1">
      <c r="B211" s="8"/>
      <c r="C211" s="9"/>
      <c r="D211" s="10"/>
    </row>
    <row r="212" spans="2:4" ht="15.75" customHeight="1">
      <c r="B212" s="8"/>
      <c r="C212" s="9"/>
      <c r="D212" s="10"/>
    </row>
    <row r="213" spans="2:4" ht="15.75" customHeight="1">
      <c r="B213" s="8"/>
      <c r="C213" s="9"/>
      <c r="D213" s="10"/>
    </row>
    <row r="214" spans="2:4" ht="15.75" customHeight="1">
      <c r="B214" s="8"/>
      <c r="C214" s="9"/>
      <c r="D214" s="10"/>
    </row>
    <row r="215" spans="2:4" ht="15.75" customHeight="1">
      <c r="B215" s="8"/>
      <c r="C215" s="9"/>
      <c r="D215" s="10"/>
    </row>
    <row r="216" spans="2:4" ht="15.75" customHeight="1">
      <c r="B216" s="8"/>
      <c r="C216" s="9"/>
      <c r="D216" s="10"/>
    </row>
    <row r="217" spans="2:4" ht="15.75" customHeight="1">
      <c r="B217" s="8"/>
      <c r="C217" s="9"/>
      <c r="D217" s="10"/>
    </row>
    <row r="218" spans="2:4" ht="15.75" customHeight="1">
      <c r="B218" s="8"/>
      <c r="C218" s="9"/>
      <c r="D218" s="10"/>
    </row>
    <row r="219" spans="2:4" ht="15.75" customHeight="1">
      <c r="B219" s="8"/>
      <c r="C219" s="9"/>
      <c r="D219" s="10"/>
    </row>
    <row r="220" spans="2:4" ht="15.75" customHeight="1">
      <c r="B220" s="8"/>
      <c r="C220" s="9"/>
      <c r="D220" s="10"/>
    </row>
    <row r="221" spans="2:4" ht="15.75" customHeight="1">
      <c r="B221" s="8"/>
      <c r="C221" s="9"/>
      <c r="D221" s="10"/>
    </row>
    <row r="222" spans="2:4" ht="15.75" customHeight="1">
      <c r="B222" s="8"/>
      <c r="C222" s="9"/>
      <c r="D222" s="10"/>
    </row>
    <row r="223" spans="2:4" ht="15.75" customHeight="1">
      <c r="B223" s="8"/>
      <c r="C223" s="9"/>
      <c r="D223" s="10"/>
    </row>
    <row r="224" spans="2:4" ht="15.75" customHeight="1">
      <c r="B224" s="8"/>
      <c r="C224" s="9"/>
      <c r="D224" s="10"/>
    </row>
    <row r="225" spans="2:4" ht="15.75" customHeight="1">
      <c r="B225" s="8"/>
      <c r="C225" s="9"/>
      <c r="D225" s="10"/>
    </row>
    <row r="226" spans="2:4" ht="15.75" customHeight="1">
      <c r="B226" s="8"/>
      <c r="C226" s="9"/>
      <c r="D226" s="10"/>
    </row>
    <row r="227" spans="2:4" ht="15.75" customHeight="1">
      <c r="B227" s="8"/>
      <c r="C227" s="9"/>
      <c r="D227" s="10"/>
    </row>
    <row r="228" spans="2:4" ht="15.75" customHeight="1">
      <c r="B228" s="8"/>
      <c r="C228" s="9"/>
      <c r="D228" s="10"/>
    </row>
    <row r="229" spans="2:4" ht="15.75" customHeight="1">
      <c r="B229" s="8"/>
      <c r="C229" s="9"/>
      <c r="D229" s="10"/>
    </row>
    <row r="230" spans="2:4" ht="15.75" customHeight="1">
      <c r="B230" s="8"/>
      <c r="C230" s="9"/>
      <c r="D230" s="10"/>
    </row>
    <row r="231" spans="2:4" ht="15.75" customHeight="1">
      <c r="B231" s="8"/>
      <c r="C231" s="9"/>
      <c r="D231" s="10"/>
    </row>
    <row r="232" spans="2:4" ht="15.75" customHeight="1">
      <c r="B232" s="8"/>
      <c r="C232" s="9"/>
      <c r="D232" s="10"/>
    </row>
    <row r="233" spans="2:4" ht="15.75" customHeight="1">
      <c r="B233" s="8"/>
      <c r="C233" s="9"/>
      <c r="D233" s="10"/>
    </row>
    <row r="234" spans="2:4" ht="15.75" customHeight="1">
      <c r="B234" s="8"/>
      <c r="C234" s="9"/>
      <c r="D234" s="10"/>
    </row>
    <row r="235" spans="2:4" ht="15.75" customHeight="1">
      <c r="B235" s="8"/>
      <c r="C235" s="9"/>
      <c r="D235" s="10"/>
    </row>
    <row r="236" spans="2:4" ht="15.75" customHeight="1">
      <c r="B236" s="8"/>
      <c r="C236" s="9"/>
      <c r="D236" s="10"/>
    </row>
    <row r="237" spans="2:4" ht="15.75" customHeight="1">
      <c r="B237" s="8"/>
      <c r="C237" s="9"/>
      <c r="D237" s="10"/>
    </row>
    <row r="238" spans="2:4" ht="15.75" customHeight="1">
      <c r="B238" s="8"/>
      <c r="C238" s="9"/>
      <c r="D238" s="10"/>
    </row>
    <row r="239" spans="2:4" ht="15.75" customHeight="1">
      <c r="B239" s="8"/>
      <c r="C239" s="9"/>
      <c r="D239" s="10"/>
    </row>
    <row r="240" spans="2:4" ht="15.75" customHeight="1">
      <c r="B240" s="8"/>
      <c r="C240" s="9"/>
      <c r="D240" s="10"/>
    </row>
    <row r="241" spans="2:4" ht="15.75" customHeight="1">
      <c r="B241" s="8"/>
      <c r="C241" s="9"/>
      <c r="D241" s="10"/>
    </row>
    <row r="242" spans="2:4" ht="15.75" customHeight="1"/>
    <row r="243" spans="2:4" ht="15.75" customHeight="1"/>
    <row r="244" spans="2:4" ht="15.75" customHeight="1"/>
    <row r="245" spans="2:4" ht="15.75" customHeight="1"/>
    <row r="246" spans="2:4" ht="15.75" customHeight="1"/>
    <row r="247" spans="2:4" ht="15.75" customHeight="1"/>
    <row r="248" spans="2:4" ht="15.75" customHeight="1"/>
    <row r="249" spans="2:4" ht="15.75" customHeight="1"/>
    <row r="250" spans="2:4" ht="15.75" customHeight="1"/>
    <row r="251" spans="2:4" ht="15.75" customHeight="1"/>
    <row r="252" spans="2:4" ht="15.75" customHeight="1"/>
    <row r="253" spans="2:4" ht="15.75" customHeight="1"/>
    <row r="254" spans="2:4" ht="15.75" customHeight="1"/>
    <row r="255" spans="2:4" ht="15.75" customHeight="1"/>
    <row r="256" spans="2: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H4PR34dJdGvQSBQvQf2Qn49m2T64eYRbLN9OqJ0i/EVC2W4CJ3ZMfrgh2nhrM0e6OuvaBSa7KEm8/Y71j6rnA==" saltValue="aYsIZLnfkA3YWWyyPpg9FQ==" spinCount="100000" sheet="1"/>
  <mergeCells count="28">
    <mergeCell ref="A78:C78"/>
    <mergeCell ref="A91:C91"/>
    <mergeCell ref="A116:A117"/>
    <mergeCell ref="A130:C130"/>
    <mergeCell ref="E2:G2"/>
    <mergeCell ref="A36:C36"/>
    <mergeCell ref="A41:C41"/>
    <mergeCell ref="A68:A69"/>
    <mergeCell ref="A70:A71"/>
    <mergeCell ref="B74:B75"/>
    <mergeCell ref="C74:C75"/>
    <mergeCell ref="D74:D75"/>
    <mergeCell ref="A60:A61"/>
    <mergeCell ref="B60:B61"/>
    <mergeCell ref="C60:C61"/>
    <mergeCell ref="D60:D61"/>
    <mergeCell ref="A65:C65"/>
    <mergeCell ref="A30:A32"/>
    <mergeCell ref="A34:C34"/>
    <mergeCell ref="A1:D1"/>
    <mergeCell ref="A7:A9"/>
    <mergeCell ref="A11:A13"/>
    <mergeCell ref="A15:A17"/>
    <mergeCell ref="A19:C19"/>
    <mergeCell ref="A22:A24"/>
    <mergeCell ref="A26:A28"/>
    <mergeCell ref="C2:D2"/>
    <mergeCell ref="A2:B2"/>
  </mergeCells>
  <dataValidations count="1">
    <dataValidation type="list" allowBlank="1" showInputMessage="1" showErrorMessage="1" sqref="C85" xr:uid="{DDBB7A56-6EC2-40D7-AD3B-5A4D008A6D0E}">
      <formula1>"A1,A2,B1,B2,C1,C2"</formula1>
    </dataValidation>
  </dataValidations>
  <hyperlinks>
    <hyperlink ref="E2" r:id="rId1" xr:uid="{380B7FE5-D9F9-4032-89A7-0887B5EE4335}"/>
  </hyperlinks>
  <pageMargins left="0.7" right="0.7" top="0.75" bottom="0.75" header="0" footer="0"/>
  <pageSetup paperSize="9" orientation="portrait" r:id="rId2"/>
  <ignoredErrors>
    <ignoredError sqref="D5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11"/>
  <sheetViews>
    <sheetView zoomScaleNormal="100" workbookViewId="0">
      <selection activeCell="C12" sqref="C12"/>
    </sheetView>
  </sheetViews>
  <sheetFormatPr baseColWidth="10" defaultColWidth="14.44140625" defaultRowHeight="15" customHeight="1"/>
  <cols>
    <col min="3" max="3" width="20.6640625" customWidth="1"/>
    <col min="4" max="4" width="22.44140625" customWidth="1"/>
    <col min="5" max="5" width="19.21875" customWidth="1"/>
    <col min="6" max="6" width="21.77734375" customWidth="1"/>
  </cols>
  <sheetData>
    <row r="1" spans="1:9" ht="21.6">
      <c r="A1" s="218" t="s">
        <v>0</v>
      </c>
      <c r="B1" s="186"/>
      <c r="C1" s="186"/>
      <c r="D1" s="186"/>
      <c r="E1" s="186"/>
      <c r="F1" s="187"/>
    </row>
    <row r="2" spans="1:9" ht="14.4">
      <c r="A2" s="219" t="s">
        <v>1</v>
      </c>
      <c r="B2" s="220"/>
      <c r="C2" s="220"/>
      <c r="D2" s="1"/>
      <c r="E2" s="1"/>
      <c r="F2" s="1"/>
    </row>
    <row r="3" spans="1:9" ht="18">
      <c r="A3" s="220"/>
      <c r="B3" s="220"/>
      <c r="C3" s="220"/>
      <c r="D3" s="44" t="s">
        <v>2</v>
      </c>
      <c r="E3" s="44" t="s">
        <v>3</v>
      </c>
      <c r="F3" s="44" t="s">
        <v>4</v>
      </c>
    </row>
    <row r="4" spans="1:9" ht="30.75" customHeight="1">
      <c r="A4" s="220"/>
      <c r="B4" s="220"/>
      <c r="C4" s="220"/>
      <c r="D4" s="45">
        <f>D8+INT((E8+INT(F8/30))/12)</f>
        <v>0</v>
      </c>
      <c r="E4" s="45">
        <f>(E8+INT(F8/30))-INT((E8+INT(F8/30))/12)*12</f>
        <v>0</v>
      </c>
      <c r="F4" s="45">
        <f>F8-(INT(F8/30)*30)</f>
        <v>0</v>
      </c>
    </row>
    <row r="5" spans="1:9" ht="51" customHeight="1">
      <c r="A5" s="220"/>
      <c r="B5" s="220"/>
      <c r="C5" s="220"/>
      <c r="D5" s="46"/>
      <c r="E5" s="46"/>
      <c r="F5" s="46"/>
      <c r="G5" s="3"/>
      <c r="H5" s="3"/>
      <c r="I5" s="3"/>
    </row>
    <row r="6" spans="1:9" ht="15.6" hidden="1">
      <c r="B6" s="3"/>
      <c r="C6" s="3"/>
      <c r="D6" s="47"/>
      <c r="E6" s="47"/>
      <c r="F6" s="47"/>
      <c r="G6" s="3"/>
      <c r="H6" s="3"/>
      <c r="I6" s="3"/>
    </row>
    <row r="7" spans="1:9" ht="15.6" hidden="1">
      <c r="B7" s="3"/>
      <c r="C7" s="3"/>
      <c r="D7" s="48" t="s">
        <v>5</v>
      </c>
      <c r="E7" s="48" t="s">
        <v>6</v>
      </c>
      <c r="F7" s="48" t="s">
        <v>7</v>
      </c>
      <c r="G7" s="3"/>
      <c r="H7" s="3"/>
      <c r="I7" s="3"/>
    </row>
    <row r="8" spans="1:9" ht="14.4" hidden="1">
      <c r="B8" s="3"/>
      <c r="C8" s="3"/>
      <c r="D8" s="49">
        <f t="shared" ref="D8:F8" si="0">SUM(D12:D41)</f>
        <v>0</v>
      </c>
      <c r="E8" s="49">
        <f t="shared" si="0"/>
        <v>0</v>
      </c>
      <c r="F8" s="49">
        <f t="shared" si="0"/>
        <v>0</v>
      </c>
      <c r="G8" s="3"/>
      <c r="H8" s="3"/>
      <c r="I8" s="3"/>
    </row>
    <row r="9" spans="1:9" ht="14.4" hidden="1">
      <c r="B9" s="3"/>
      <c r="C9" s="3"/>
      <c r="D9" s="50"/>
      <c r="E9" s="50"/>
      <c r="F9" s="50"/>
      <c r="G9" s="3"/>
      <c r="H9" s="3"/>
      <c r="I9" s="3"/>
    </row>
    <row r="10" spans="1:9" ht="15.6">
      <c r="B10" s="2"/>
      <c r="C10" s="2"/>
      <c r="D10" s="46"/>
      <c r="E10" s="46"/>
      <c r="F10" s="46"/>
      <c r="G10" s="3"/>
    </row>
    <row r="11" spans="1:9" ht="15.6">
      <c r="B11" s="4" t="s">
        <v>8</v>
      </c>
      <c r="C11" s="5" t="s">
        <v>9</v>
      </c>
      <c r="D11" s="48" t="s">
        <v>10</v>
      </c>
      <c r="E11" s="48" t="s">
        <v>11</v>
      </c>
      <c r="F11" s="48" t="s">
        <v>12</v>
      </c>
      <c r="G11" s="3"/>
    </row>
    <row r="12" spans="1:9" ht="14.4">
      <c r="A12" s="6">
        <v>1</v>
      </c>
      <c r="B12" s="38"/>
      <c r="C12" s="38"/>
      <c r="D12" s="51" t="str">
        <f>IF(B12&lt;&gt;"",DATEDIF(B12,C12,"y"),"")</f>
        <v/>
      </c>
      <c r="E12" s="52" t="str">
        <f>IF(B12&lt;&gt;"",DATEDIF(B12,C12,"ym"),"")</f>
        <v/>
      </c>
      <c r="F12" s="52" t="str">
        <f>IF(B12&lt;&gt;"",DATEDIF(B12,C12,"md"),"")</f>
        <v/>
      </c>
      <c r="G12" s="7"/>
    </row>
    <row r="13" spans="1:9" ht="14.4">
      <c r="A13" s="6">
        <v>2</v>
      </c>
      <c r="B13" s="38"/>
      <c r="C13" s="38"/>
      <c r="D13" s="51" t="str">
        <f t="shared" ref="D13:D76" si="1">IF(B13&lt;&gt;"",DATEDIF(B13,C13,"y"),"")</f>
        <v/>
      </c>
      <c r="E13" s="52" t="str">
        <f t="shared" ref="E13:E76" si="2">IF(B13&lt;&gt;"",DATEDIF(B13,C13,"ym"),"")</f>
        <v/>
      </c>
      <c r="F13" s="52" t="str">
        <f t="shared" ref="F13:F76" si="3">IF(B13&lt;&gt;"",DATEDIF(B13,C13,"md"),"")</f>
        <v/>
      </c>
    </row>
    <row r="14" spans="1:9" ht="14.4">
      <c r="A14" s="6">
        <v>3</v>
      </c>
      <c r="B14" s="38"/>
      <c r="C14" s="38"/>
      <c r="D14" s="51" t="str">
        <f t="shared" si="1"/>
        <v/>
      </c>
      <c r="E14" s="52" t="str">
        <f t="shared" si="2"/>
        <v/>
      </c>
      <c r="F14" s="52" t="str">
        <f t="shared" si="3"/>
        <v/>
      </c>
    </row>
    <row r="15" spans="1:9" ht="14.4">
      <c r="A15" s="6">
        <v>4</v>
      </c>
      <c r="B15" s="38"/>
      <c r="C15" s="38"/>
      <c r="D15" s="51" t="str">
        <f t="shared" si="1"/>
        <v/>
      </c>
      <c r="E15" s="52" t="str">
        <f t="shared" si="2"/>
        <v/>
      </c>
      <c r="F15" s="52" t="str">
        <f t="shared" si="3"/>
        <v/>
      </c>
    </row>
    <row r="16" spans="1:9" ht="14.4">
      <c r="A16" s="6">
        <v>5</v>
      </c>
      <c r="B16" s="38"/>
      <c r="C16" s="38"/>
      <c r="D16" s="51" t="str">
        <f t="shared" si="1"/>
        <v/>
      </c>
      <c r="E16" s="52" t="str">
        <f t="shared" si="2"/>
        <v/>
      </c>
      <c r="F16" s="52" t="str">
        <f t="shared" si="3"/>
        <v/>
      </c>
    </row>
    <row r="17" spans="1:8" ht="14.4">
      <c r="A17" s="6">
        <v>6</v>
      </c>
      <c r="B17" s="38"/>
      <c r="C17" s="38"/>
      <c r="D17" s="51" t="str">
        <f t="shared" si="1"/>
        <v/>
      </c>
      <c r="E17" s="52" t="str">
        <f t="shared" si="2"/>
        <v/>
      </c>
      <c r="F17" s="52" t="str">
        <f t="shared" si="3"/>
        <v/>
      </c>
    </row>
    <row r="18" spans="1:8" ht="14.4">
      <c r="A18" s="6">
        <v>7</v>
      </c>
      <c r="B18" s="38"/>
      <c r="C18" s="38"/>
      <c r="D18" s="51" t="str">
        <f t="shared" si="1"/>
        <v/>
      </c>
      <c r="E18" s="52" t="str">
        <f t="shared" si="2"/>
        <v/>
      </c>
      <c r="F18" s="52" t="str">
        <f t="shared" si="3"/>
        <v/>
      </c>
      <c r="H18" s="7"/>
    </row>
    <row r="19" spans="1:8" ht="14.4">
      <c r="A19" s="6">
        <v>8</v>
      </c>
      <c r="B19" s="38"/>
      <c r="C19" s="38"/>
      <c r="D19" s="51" t="str">
        <f t="shared" si="1"/>
        <v/>
      </c>
      <c r="E19" s="52" t="str">
        <f t="shared" si="2"/>
        <v/>
      </c>
      <c r="F19" s="52" t="str">
        <f t="shared" si="3"/>
        <v/>
      </c>
    </row>
    <row r="20" spans="1:8" ht="14.4">
      <c r="A20" s="6">
        <v>9</v>
      </c>
      <c r="B20" s="38"/>
      <c r="C20" s="38"/>
      <c r="D20" s="51" t="str">
        <f t="shared" si="1"/>
        <v/>
      </c>
      <c r="E20" s="52" t="str">
        <f t="shared" si="2"/>
        <v/>
      </c>
      <c r="F20" s="52" t="str">
        <f t="shared" si="3"/>
        <v/>
      </c>
    </row>
    <row r="21" spans="1:8" ht="14.4">
      <c r="A21" s="6">
        <v>10</v>
      </c>
      <c r="B21" s="38"/>
      <c r="C21" s="38"/>
      <c r="D21" s="51" t="str">
        <f t="shared" si="1"/>
        <v/>
      </c>
      <c r="E21" s="52" t="str">
        <f t="shared" si="2"/>
        <v/>
      </c>
      <c r="F21" s="52" t="str">
        <f t="shared" si="3"/>
        <v/>
      </c>
    </row>
    <row r="22" spans="1:8" ht="14.4">
      <c r="A22" s="6">
        <v>11</v>
      </c>
      <c r="B22" s="38"/>
      <c r="C22" s="38"/>
      <c r="D22" s="51" t="str">
        <f t="shared" si="1"/>
        <v/>
      </c>
      <c r="E22" s="52" t="str">
        <f t="shared" si="2"/>
        <v/>
      </c>
      <c r="F22" s="52" t="str">
        <f t="shared" si="3"/>
        <v/>
      </c>
    </row>
    <row r="23" spans="1:8" ht="14.4">
      <c r="A23" s="6">
        <v>12</v>
      </c>
      <c r="B23" s="38"/>
      <c r="C23" s="38"/>
      <c r="D23" s="51" t="str">
        <f t="shared" si="1"/>
        <v/>
      </c>
      <c r="E23" s="52" t="str">
        <f t="shared" si="2"/>
        <v/>
      </c>
      <c r="F23" s="52" t="str">
        <f t="shared" si="3"/>
        <v/>
      </c>
    </row>
    <row r="24" spans="1:8" ht="14.4">
      <c r="A24" s="6">
        <v>13</v>
      </c>
      <c r="B24" s="38"/>
      <c r="C24" s="38"/>
      <c r="D24" s="51" t="str">
        <f t="shared" si="1"/>
        <v/>
      </c>
      <c r="E24" s="52" t="str">
        <f t="shared" si="2"/>
        <v/>
      </c>
      <c r="F24" s="52" t="str">
        <f t="shared" si="3"/>
        <v/>
      </c>
    </row>
    <row r="25" spans="1:8" ht="14.4">
      <c r="A25" s="6">
        <v>14</v>
      </c>
      <c r="B25" s="38"/>
      <c r="C25" s="38"/>
      <c r="D25" s="51" t="str">
        <f t="shared" si="1"/>
        <v/>
      </c>
      <c r="E25" s="52" t="str">
        <f t="shared" si="2"/>
        <v/>
      </c>
      <c r="F25" s="52" t="str">
        <f t="shared" si="3"/>
        <v/>
      </c>
    </row>
    <row r="26" spans="1:8" ht="14.4">
      <c r="A26" s="6">
        <v>15</v>
      </c>
      <c r="B26" s="38"/>
      <c r="C26" s="38"/>
      <c r="D26" s="51" t="str">
        <f t="shared" si="1"/>
        <v/>
      </c>
      <c r="E26" s="52" t="str">
        <f t="shared" si="2"/>
        <v/>
      </c>
      <c r="F26" s="52" t="str">
        <f t="shared" si="3"/>
        <v/>
      </c>
    </row>
    <row r="27" spans="1:8" ht="14.4">
      <c r="A27" s="6">
        <v>16</v>
      </c>
      <c r="B27" s="38"/>
      <c r="C27" s="38"/>
      <c r="D27" s="51" t="str">
        <f t="shared" si="1"/>
        <v/>
      </c>
      <c r="E27" s="52" t="str">
        <f t="shared" si="2"/>
        <v/>
      </c>
      <c r="F27" s="52" t="str">
        <f t="shared" si="3"/>
        <v/>
      </c>
    </row>
    <row r="28" spans="1:8" ht="14.4">
      <c r="A28" s="6">
        <v>17</v>
      </c>
      <c r="B28" s="38"/>
      <c r="C28" s="38"/>
      <c r="D28" s="51" t="str">
        <f t="shared" si="1"/>
        <v/>
      </c>
      <c r="E28" s="52" t="str">
        <f t="shared" si="2"/>
        <v/>
      </c>
      <c r="F28" s="52" t="str">
        <f t="shared" si="3"/>
        <v/>
      </c>
    </row>
    <row r="29" spans="1:8" ht="14.4">
      <c r="A29" s="6">
        <v>18</v>
      </c>
      <c r="B29" s="38"/>
      <c r="C29" s="38"/>
      <c r="D29" s="51" t="str">
        <f t="shared" si="1"/>
        <v/>
      </c>
      <c r="E29" s="52" t="str">
        <f t="shared" si="2"/>
        <v/>
      </c>
      <c r="F29" s="52" t="str">
        <f t="shared" si="3"/>
        <v/>
      </c>
    </row>
    <row r="30" spans="1:8" ht="14.4">
      <c r="A30" s="6">
        <v>19</v>
      </c>
      <c r="B30" s="38"/>
      <c r="C30" s="38"/>
      <c r="D30" s="51" t="str">
        <f t="shared" si="1"/>
        <v/>
      </c>
      <c r="E30" s="52" t="str">
        <f t="shared" si="2"/>
        <v/>
      </c>
      <c r="F30" s="52" t="str">
        <f t="shared" si="3"/>
        <v/>
      </c>
    </row>
    <row r="31" spans="1:8" ht="14.4">
      <c r="A31" s="6">
        <v>20</v>
      </c>
      <c r="B31" s="38"/>
      <c r="C31" s="38"/>
      <c r="D31" s="51" t="str">
        <f t="shared" si="1"/>
        <v/>
      </c>
      <c r="E31" s="52" t="str">
        <f t="shared" si="2"/>
        <v/>
      </c>
      <c r="F31" s="52" t="str">
        <f t="shared" si="3"/>
        <v/>
      </c>
    </row>
    <row r="32" spans="1:8" ht="14.4">
      <c r="A32" s="6">
        <v>21</v>
      </c>
      <c r="B32" s="38"/>
      <c r="C32" s="38"/>
      <c r="D32" s="51" t="str">
        <f t="shared" si="1"/>
        <v/>
      </c>
      <c r="E32" s="52" t="str">
        <f t="shared" si="2"/>
        <v/>
      </c>
      <c r="F32" s="52" t="str">
        <f t="shared" si="3"/>
        <v/>
      </c>
    </row>
    <row r="33" spans="1:6" ht="14.4">
      <c r="A33" s="6">
        <v>22</v>
      </c>
      <c r="B33" s="38"/>
      <c r="C33" s="38"/>
      <c r="D33" s="51" t="str">
        <f t="shared" si="1"/>
        <v/>
      </c>
      <c r="E33" s="52" t="str">
        <f t="shared" si="2"/>
        <v/>
      </c>
      <c r="F33" s="52" t="str">
        <f t="shared" si="3"/>
        <v/>
      </c>
    </row>
    <row r="34" spans="1:6" ht="14.4">
      <c r="A34" s="6">
        <v>23</v>
      </c>
      <c r="B34" s="38"/>
      <c r="C34" s="38"/>
      <c r="D34" s="51" t="str">
        <f t="shared" si="1"/>
        <v/>
      </c>
      <c r="E34" s="52" t="str">
        <f t="shared" si="2"/>
        <v/>
      </c>
      <c r="F34" s="52" t="str">
        <f t="shared" si="3"/>
        <v/>
      </c>
    </row>
    <row r="35" spans="1:6" ht="14.4">
      <c r="A35" s="6">
        <v>24</v>
      </c>
      <c r="B35" s="38"/>
      <c r="C35" s="38"/>
      <c r="D35" s="51" t="str">
        <f t="shared" si="1"/>
        <v/>
      </c>
      <c r="E35" s="52" t="str">
        <f t="shared" si="2"/>
        <v/>
      </c>
      <c r="F35" s="52" t="str">
        <f t="shared" si="3"/>
        <v/>
      </c>
    </row>
    <row r="36" spans="1:6" ht="14.4">
      <c r="A36" s="6">
        <v>25</v>
      </c>
      <c r="B36" s="38"/>
      <c r="C36" s="38"/>
      <c r="D36" s="51" t="str">
        <f t="shared" si="1"/>
        <v/>
      </c>
      <c r="E36" s="52" t="str">
        <f t="shared" si="2"/>
        <v/>
      </c>
      <c r="F36" s="52" t="str">
        <f t="shared" si="3"/>
        <v/>
      </c>
    </row>
    <row r="37" spans="1:6" ht="14.4">
      <c r="A37" s="6">
        <v>26</v>
      </c>
      <c r="B37" s="38"/>
      <c r="C37" s="38"/>
      <c r="D37" s="51" t="str">
        <f t="shared" si="1"/>
        <v/>
      </c>
      <c r="E37" s="52" t="str">
        <f t="shared" si="2"/>
        <v/>
      </c>
      <c r="F37" s="52" t="str">
        <f t="shared" si="3"/>
        <v/>
      </c>
    </row>
    <row r="38" spans="1:6" ht="14.4">
      <c r="A38" s="6">
        <v>27</v>
      </c>
      <c r="B38" s="38"/>
      <c r="C38" s="38"/>
      <c r="D38" s="51" t="str">
        <f t="shared" si="1"/>
        <v/>
      </c>
      <c r="E38" s="52" t="str">
        <f t="shared" si="2"/>
        <v/>
      </c>
      <c r="F38" s="52" t="str">
        <f t="shared" si="3"/>
        <v/>
      </c>
    </row>
    <row r="39" spans="1:6" ht="14.4">
      <c r="A39" s="6">
        <v>28</v>
      </c>
      <c r="B39" s="38"/>
      <c r="C39" s="38"/>
      <c r="D39" s="51" t="str">
        <f t="shared" si="1"/>
        <v/>
      </c>
      <c r="E39" s="52" t="str">
        <f t="shared" si="2"/>
        <v/>
      </c>
      <c r="F39" s="52" t="str">
        <f t="shared" si="3"/>
        <v/>
      </c>
    </row>
    <row r="40" spans="1:6" ht="14.4">
      <c r="A40" s="6">
        <v>29</v>
      </c>
      <c r="B40" s="38"/>
      <c r="C40" s="38"/>
      <c r="D40" s="51" t="str">
        <f t="shared" si="1"/>
        <v/>
      </c>
      <c r="E40" s="52" t="str">
        <f t="shared" si="2"/>
        <v/>
      </c>
      <c r="F40" s="52" t="str">
        <f t="shared" si="3"/>
        <v/>
      </c>
    </row>
    <row r="41" spans="1:6" ht="14.4">
      <c r="A41" s="6">
        <v>30</v>
      </c>
      <c r="B41" s="38"/>
      <c r="C41" s="38"/>
      <c r="D41" s="51" t="str">
        <f t="shared" si="1"/>
        <v/>
      </c>
      <c r="E41" s="52" t="str">
        <f t="shared" si="2"/>
        <v/>
      </c>
      <c r="F41" s="52" t="str">
        <f t="shared" si="3"/>
        <v/>
      </c>
    </row>
    <row r="42" spans="1:6" ht="14.4">
      <c r="A42" s="6">
        <v>31</v>
      </c>
      <c r="B42" s="38"/>
      <c r="C42" s="38"/>
      <c r="D42" s="51" t="str">
        <f t="shared" si="1"/>
        <v/>
      </c>
      <c r="E42" s="52" t="str">
        <f t="shared" si="2"/>
        <v/>
      </c>
      <c r="F42" s="52" t="str">
        <f t="shared" si="3"/>
        <v/>
      </c>
    </row>
    <row r="43" spans="1:6" ht="14.4">
      <c r="A43" s="6">
        <v>32</v>
      </c>
      <c r="B43" s="38"/>
      <c r="C43" s="38"/>
      <c r="D43" s="51" t="str">
        <f t="shared" si="1"/>
        <v/>
      </c>
      <c r="E43" s="52" t="str">
        <f t="shared" si="2"/>
        <v/>
      </c>
      <c r="F43" s="52" t="str">
        <f t="shared" si="3"/>
        <v/>
      </c>
    </row>
    <row r="44" spans="1:6" ht="14.4">
      <c r="A44" s="6">
        <v>33</v>
      </c>
      <c r="B44" s="38"/>
      <c r="C44" s="38"/>
      <c r="D44" s="51" t="str">
        <f t="shared" si="1"/>
        <v/>
      </c>
      <c r="E44" s="52" t="str">
        <f t="shared" si="2"/>
        <v/>
      </c>
      <c r="F44" s="52" t="str">
        <f t="shared" si="3"/>
        <v/>
      </c>
    </row>
    <row r="45" spans="1:6" ht="14.4">
      <c r="A45" s="6">
        <v>34</v>
      </c>
      <c r="B45" s="38"/>
      <c r="C45" s="38"/>
      <c r="D45" s="51" t="str">
        <f t="shared" si="1"/>
        <v/>
      </c>
      <c r="E45" s="52" t="str">
        <f t="shared" si="2"/>
        <v/>
      </c>
      <c r="F45" s="52" t="str">
        <f t="shared" si="3"/>
        <v/>
      </c>
    </row>
    <row r="46" spans="1:6" ht="14.4">
      <c r="A46" s="6">
        <v>35</v>
      </c>
      <c r="B46" s="38"/>
      <c r="C46" s="38"/>
      <c r="D46" s="51" t="str">
        <f t="shared" si="1"/>
        <v/>
      </c>
      <c r="E46" s="52" t="str">
        <f t="shared" si="2"/>
        <v/>
      </c>
      <c r="F46" s="52" t="str">
        <f t="shared" si="3"/>
        <v/>
      </c>
    </row>
    <row r="47" spans="1:6" ht="14.4">
      <c r="A47" s="6">
        <v>36</v>
      </c>
      <c r="B47" s="38"/>
      <c r="C47" s="38"/>
      <c r="D47" s="51" t="str">
        <f t="shared" si="1"/>
        <v/>
      </c>
      <c r="E47" s="52" t="str">
        <f t="shared" si="2"/>
        <v/>
      </c>
      <c r="F47" s="52" t="str">
        <f t="shared" si="3"/>
        <v/>
      </c>
    </row>
    <row r="48" spans="1:6" ht="14.4">
      <c r="A48" s="6">
        <v>37</v>
      </c>
      <c r="B48" s="38"/>
      <c r="C48" s="38"/>
      <c r="D48" s="51" t="str">
        <f t="shared" si="1"/>
        <v/>
      </c>
      <c r="E48" s="52" t="str">
        <f t="shared" si="2"/>
        <v/>
      </c>
      <c r="F48" s="52" t="str">
        <f t="shared" si="3"/>
        <v/>
      </c>
    </row>
    <row r="49" spans="1:6" ht="14.4">
      <c r="A49" s="6">
        <v>38</v>
      </c>
      <c r="B49" s="38"/>
      <c r="C49" s="38"/>
      <c r="D49" s="51" t="str">
        <f t="shared" si="1"/>
        <v/>
      </c>
      <c r="E49" s="52" t="str">
        <f t="shared" si="2"/>
        <v/>
      </c>
      <c r="F49" s="52" t="str">
        <f t="shared" si="3"/>
        <v/>
      </c>
    </row>
    <row r="50" spans="1:6" ht="14.4">
      <c r="A50" s="6">
        <v>39</v>
      </c>
      <c r="B50" s="38"/>
      <c r="C50" s="38"/>
      <c r="D50" s="51" t="str">
        <f t="shared" si="1"/>
        <v/>
      </c>
      <c r="E50" s="52" t="str">
        <f t="shared" si="2"/>
        <v/>
      </c>
      <c r="F50" s="52" t="str">
        <f t="shared" si="3"/>
        <v/>
      </c>
    </row>
    <row r="51" spans="1:6" ht="14.4">
      <c r="A51" s="6">
        <v>40</v>
      </c>
      <c r="B51" s="38"/>
      <c r="C51" s="38"/>
      <c r="D51" s="51" t="str">
        <f t="shared" si="1"/>
        <v/>
      </c>
      <c r="E51" s="52" t="str">
        <f t="shared" si="2"/>
        <v/>
      </c>
      <c r="F51" s="52" t="str">
        <f t="shared" si="3"/>
        <v/>
      </c>
    </row>
    <row r="52" spans="1:6" ht="14.4">
      <c r="A52" s="6">
        <v>41</v>
      </c>
      <c r="B52" s="38"/>
      <c r="C52" s="38"/>
      <c r="D52" s="51" t="str">
        <f t="shared" si="1"/>
        <v/>
      </c>
      <c r="E52" s="52" t="str">
        <f t="shared" si="2"/>
        <v/>
      </c>
      <c r="F52" s="52" t="str">
        <f t="shared" si="3"/>
        <v/>
      </c>
    </row>
    <row r="53" spans="1:6" ht="14.4">
      <c r="A53" s="6">
        <v>42</v>
      </c>
      <c r="B53" s="38"/>
      <c r="C53" s="38"/>
      <c r="D53" s="51" t="str">
        <f t="shared" si="1"/>
        <v/>
      </c>
      <c r="E53" s="52" t="str">
        <f t="shared" si="2"/>
        <v/>
      </c>
      <c r="F53" s="52" t="str">
        <f t="shared" si="3"/>
        <v/>
      </c>
    </row>
    <row r="54" spans="1:6" ht="14.4">
      <c r="A54" s="6">
        <v>43</v>
      </c>
      <c r="B54" s="38"/>
      <c r="C54" s="38"/>
      <c r="D54" s="51" t="str">
        <f t="shared" si="1"/>
        <v/>
      </c>
      <c r="E54" s="52" t="str">
        <f t="shared" si="2"/>
        <v/>
      </c>
      <c r="F54" s="52" t="str">
        <f t="shared" si="3"/>
        <v/>
      </c>
    </row>
    <row r="55" spans="1:6" ht="14.4">
      <c r="A55" s="6">
        <v>44</v>
      </c>
      <c r="B55" s="38"/>
      <c r="C55" s="38"/>
      <c r="D55" s="51" t="str">
        <f t="shared" si="1"/>
        <v/>
      </c>
      <c r="E55" s="52" t="str">
        <f t="shared" si="2"/>
        <v/>
      </c>
      <c r="F55" s="52" t="str">
        <f t="shared" si="3"/>
        <v/>
      </c>
    </row>
    <row r="56" spans="1:6" ht="14.4">
      <c r="A56" s="6">
        <v>45</v>
      </c>
      <c r="B56" s="38"/>
      <c r="C56" s="38"/>
      <c r="D56" s="51" t="str">
        <f t="shared" si="1"/>
        <v/>
      </c>
      <c r="E56" s="52" t="str">
        <f t="shared" si="2"/>
        <v/>
      </c>
      <c r="F56" s="52" t="str">
        <f t="shared" si="3"/>
        <v/>
      </c>
    </row>
    <row r="57" spans="1:6" ht="14.4">
      <c r="A57" s="6">
        <v>46</v>
      </c>
      <c r="B57" s="38"/>
      <c r="C57" s="38"/>
      <c r="D57" s="51" t="str">
        <f t="shared" si="1"/>
        <v/>
      </c>
      <c r="E57" s="52" t="str">
        <f t="shared" si="2"/>
        <v/>
      </c>
      <c r="F57" s="52" t="str">
        <f t="shared" si="3"/>
        <v/>
      </c>
    </row>
    <row r="58" spans="1:6" ht="14.4">
      <c r="A58" s="6">
        <v>47</v>
      </c>
      <c r="B58" s="38"/>
      <c r="C58" s="38"/>
      <c r="D58" s="51" t="str">
        <f t="shared" si="1"/>
        <v/>
      </c>
      <c r="E58" s="52" t="str">
        <f t="shared" si="2"/>
        <v/>
      </c>
      <c r="F58" s="52" t="str">
        <f t="shared" si="3"/>
        <v/>
      </c>
    </row>
    <row r="59" spans="1:6" ht="14.4">
      <c r="A59" s="6">
        <v>48</v>
      </c>
      <c r="B59" s="38"/>
      <c r="C59" s="38"/>
      <c r="D59" s="51" t="str">
        <f t="shared" si="1"/>
        <v/>
      </c>
      <c r="E59" s="52" t="str">
        <f t="shared" si="2"/>
        <v/>
      </c>
      <c r="F59" s="52" t="str">
        <f t="shared" si="3"/>
        <v/>
      </c>
    </row>
    <row r="60" spans="1:6" ht="14.4">
      <c r="A60" s="6">
        <v>49</v>
      </c>
      <c r="B60" s="38"/>
      <c r="C60" s="38"/>
      <c r="D60" s="51" t="str">
        <f t="shared" si="1"/>
        <v/>
      </c>
      <c r="E60" s="52" t="str">
        <f t="shared" si="2"/>
        <v/>
      </c>
      <c r="F60" s="52" t="str">
        <f t="shared" si="3"/>
        <v/>
      </c>
    </row>
    <row r="61" spans="1:6" ht="14.4">
      <c r="A61" s="6">
        <v>50</v>
      </c>
      <c r="B61" s="38"/>
      <c r="C61" s="38"/>
      <c r="D61" s="51" t="str">
        <f t="shared" si="1"/>
        <v/>
      </c>
      <c r="E61" s="52" t="str">
        <f t="shared" si="2"/>
        <v/>
      </c>
      <c r="F61" s="52" t="str">
        <f t="shared" si="3"/>
        <v/>
      </c>
    </row>
    <row r="62" spans="1:6" ht="14.4">
      <c r="A62" s="6">
        <v>51</v>
      </c>
      <c r="B62" s="38"/>
      <c r="C62" s="38"/>
      <c r="D62" s="51" t="str">
        <f t="shared" si="1"/>
        <v/>
      </c>
      <c r="E62" s="52" t="str">
        <f t="shared" si="2"/>
        <v/>
      </c>
      <c r="F62" s="52" t="str">
        <f t="shared" si="3"/>
        <v/>
      </c>
    </row>
    <row r="63" spans="1:6" ht="14.4">
      <c r="A63" s="6">
        <v>52</v>
      </c>
      <c r="B63" s="38"/>
      <c r="C63" s="38"/>
      <c r="D63" s="51" t="str">
        <f t="shared" si="1"/>
        <v/>
      </c>
      <c r="E63" s="52" t="str">
        <f t="shared" si="2"/>
        <v/>
      </c>
      <c r="F63" s="52" t="str">
        <f t="shared" si="3"/>
        <v/>
      </c>
    </row>
    <row r="64" spans="1:6" ht="14.4">
      <c r="A64" s="6">
        <v>53</v>
      </c>
      <c r="B64" s="38"/>
      <c r="C64" s="38"/>
      <c r="D64" s="51" t="str">
        <f t="shared" si="1"/>
        <v/>
      </c>
      <c r="E64" s="52" t="str">
        <f t="shared" si="2"/>
        <v/>
      </c>
      <c r="F64" s="52" t="str">
        <f t="shared" si="3"/>
        <v/>
      </c>
    </row>
    <row r="65" spans="1:6" ht="14.4">
      <c r="A65" s="6">
        <v>54</v>
      </c>
      <c r="B65" s="38"/>
      <c r="C65" s="38"/>
      <c r="D65" s="51" t="str">
        <f t="shared" si="1"/>
        <v/>
      </c>
      <c r="E65" s="52" t="str">
        <f t="shared" si="2"/>
        <v/>
      </c>
      <c r="F65" s="52" t="str">
        <f t="shared" si="3"/>
        <v/>
      </c>
    </row>
    <row r="66" spans="1:6" ht="14.4">
      <c r="A66" s="6">
        <v>55</v>
      </c>
      <c r="B66" s="38"/>
      <c r="C66" s="38"/>
      <c r="D66" s="51" t="str">
        <f t="shared" si="1"/>
        <v/>
      </c>
      <c r="E66" s="52" t="str">
        <f t="shared" si="2"/>
        <v/>
      </c>
      <c r="F66" s="52" t="str">
        <f t="shared" si="3"/>
        <v/>
      </c>
    </row>
    <row r="67" spans="1:6" ht="14.4">
      <c r="A67" s="6">
        <v>56</v>
      </c>
      <c r="B67" s="38"/>
      <c r="C67" s="38"/>
      <c r="D67" s="51" t="str">
        <f t="shared" si="1"/>
        <v/>
      </c>
      <c r="E67" s="52" t="str">
        <f t="shared" si="2"/>
        <v/>
      </c>
      <c r="F67" s="52" t="str">
        <f t="shared" si="3"/>
        <v/>
      </c>
    </row>
    <row r="68" spans="1:6" ht="14.4">
      <c r="A68" s="6">
        <v>57</v>
      </c>
      <c r="B68" s="38"/>
      <c r="C68" s="38"/>
      <c r="D68" s="51" t="str">
        <f t="shared" si="1"/>
        <v/>
      </c>
      <c r="E68" s="52" t="str">
        <f t="shared" si="2"/>
        <v/>
      </c>
      <c r="F68" s="52" t="str">
        <f t="shared" si="3"/>
        <v/>
      </c>
    </row>
    <row r="69" spans="1:6" ht="14.4">
      <c r="A69" s="6">
        <v>58</v>
      </c>
      <c r="B69" s="38"/>
      <c r="C69" s="38"/>
      <c r="D69" s="51" t="str">
        <f t="shared" si="1"/>
        <v/>
      </c>
      <c r="E69" s="52" t="str">
        <f t="shared" si="2"/>
        <v/>
      </c>
      <c r="F69" s="52" t="str">
        <f t="shared" si="3"/>
        <v/>
      </c>
    </row>
    <row r="70" spans="1:6" ht="14.4">
      <c r="A70" s="6">
        <v>59</v>
      </c>
      <c r="B70" s="38"/>
      <c r="C70" s="38"/>
      <c r="D70" s="51" t="str">
        <f t="shared" si="1"/>
        <v/>
      </c>
      <c r="E70" s="52" t="str">
        <f t="shared" si="2"/>
        <v/>
      </c>
      <c r="F70" s="52" t="str">
        <f t="shared" si="3"/>
        <v/>
      </c>
    </row>
    <row r="71" spans="1:6" ht="14.4">
      <c r="A71" s="6">
        <v>60</v>
      </c>
      <c r="B71" s="38"/>
      <c r="C71" s="38"/>
      <c r="D71" s="51" t="str">
        <f t="shared" si="1"/>
        <v/>
      </c>
      <c r="E71" s="52" t="str">
        <f t="shared" si="2"/>
        <v/>
      </c>
      <c r="F71" s="52" t="str">
        <f t="shared" si="3"/>
        <v/>
      </c>
    </row>
    <row r="72" spans="1:6" ht="14.4">
      <c r="A72" s="6">
        <v>61</v>
      </c>
      <c r="B72" s="38"/>
      <c r="C72" s="38"/>
      <c r="D72" s="51" t="str">
        <f t="shared" si="1"/>
        <v/>
      </c>
      <c r="E72" s="52" t="str">
        <f t="shared" si="2"/>
        <v/>
      </c>
      <c r="F72" s="52" t="str">
        <f t="shared" si="3"/>
        <v/>
      </c>
    </row>
    <row r="73" spans="1:6" ht="14.4">
      <c r="A73" s="6">
        <v>62</v>
      </c>
      <c r="B73" s="38"/>
      <c r="C73" s="38"/>
      <c r="D73" s="51" t="str">
        <f t="shared" si="1"/>
        <v/>
      </c>
      <c r="E73" s="52" t="str">
        <f t="shared" si="2"/>
        <v/>
      </c>
      <c r="F73" s="52" t="str">
        <f t="shared" si="3"/>
        <v/>
      </c>
    </row>
    <row r="74" spans="1:6" ht="14.4">
      <c r="A74" s="6">
        <v>63</v>
      </c>
      <c r="B74" s="38"/>
      <c r="C74" s="38"/>
      <c r="D74" s="51" t="str">
        <f t="shared" si="1"/>
        <v/>
      </c>
      <c r="E74" s="52" t="str">
        <f t="shared" si="2"/>
        <v/>
      </c>
      <c r="F74" s="52" t="str">
        <f t="shared" si="3"/>
        <v/>
      </c>
    </row>
    <row r="75" spans="1:6" ht="14.4">
      <c r="A75" s="6">
        <v>64</v>
      </c>
      <c r="B75" s="38"/>
      <c r="C75" s="38"/>
      <c r="D75" s="51" t="str">
        <f t="shared" si="1"/>
        <v/>
      </c>
      <c r="E75" s="52" t="str">
        <f t="shared" si="2"/>
        <v/>
      </c>
      <c r="F75" s="52" t="str">
        <f t="shared" si="3"/>
        <v/>
      </c>
    </row>
    <row r="76" spans="1:6" ht="14.4">
      <c r="A76" s="6">
        <v>65</v>
      </c>
      <c r="B76" s="38"/>
      <c r="C76" s="38"/>
      <c r="D76" s="51" t="str">
        <f t="shared" si="1"/>
        <v/>
      </c>
      <c r="E76" s="52" t="str">
        <f t="shared" si="2"/>
        <v/>
      </c>
      <c r="F76" s="52" t="str">
        <f t="shared" si="3"/>
        <v/>
      </c>
    </row>
    <row r="77" spans="1:6" ht="14.4">
      <c r="A77" s="6">
        <v>66</v>
      </c>
      <c r="B77" s="38"/>
      <c r="C77" s="38"/>
      <c r="D77" s="51" t="str">
        <f t="shared" ref="D77:D111" si="4">IF(B77&lt;&gt;"",DATEDIF(B77,C77,"y"),"")</f>
        <v/>
      </c>
      <c r="E77" s="52" t="str">
        <f t="shared" ref="E77:E111" si="5">IF(B77&lt;&gt;"",DATEDIF(B77,C77,"ym"),"")</f>
        <v/>
      </c>
      <c r="F77" s="52" t="str">
        <f t="shared" ref="F77:F111" si="6">IF(B77&lt;&gt;"",DATEDIF(B77,C77,"md"),"")</f>
        <v/>
      </c>
    </row>
    <row r="78" spans="1:6" ht="14.4">
      <c r="A78" s="6">
        <v>67</v>
      </c>
      <c r="B78" s="38"/>
      <c r="C78" s="38"/>
      <c r="D78" s="51" t="str">
        <f t="shared" si="4"/>
        <v/>
      </c>
      <c r="E78" s="52" t="str">
        <f t="shared" si="5"/>
        <v/>
      </c>
      <c r="F78" s="52" t="str">
        <f t="shared" si="6"/>
        <v/>
      </c>
    </row>
    <row r="79" spans="1:6" ht="14.4">
      <c r="A79" s="6">
        <v>68</v>
      </c>
      <c r="B79" s="38"/>
      <c r="C79" s="38"/>
      <c r="D79" s="51" t="str">
        <f t="shared" si="4"/>
        <v/>
      </c>
      <c r="E79" s="52" t="str">
        <f t="shared" si="5"/>
        <v/>
      </c>
      <c r="F79" s="52" t="str">
        <f t="shared" si="6"/>
        <v/>
      </c>
    </row>
    <row r="80" spans="1:6" ht="14.4">
      <c r="A80" s="6">
        <v>69</v>
      </c>
      <c r="B80" s="38"/>
      <c r="C80" s="38"/>
      <c r="D80" s="51" t="str">
        <f t="shared" si="4"/>
        <v/>
      </c>
      <c r="E80" s="52" t="str">
        <f t="shared" si="5"/>
        <v/>
      </c>
      <c r="F80" s="52" t="str">
        <f t="shared" si="6"/>
        <v/>
      </c>
    </row>
    <row r="81" spans="1:6" ht="14.4">
      <c r="A81" s="6">
        <v>70</v>
      </c>
      <c r="B81" s="38"/>
      <c r="C81" s="38"/>
      <c r="D81" s="51" t="str">
        <f t="shared" si="4"/>
        <v/>
      </c>
      <c r="E81" s="52" t="str">
        <f t="shared" si="5"/>
        <v/>
      </c>
      <c r="F81" s="52" t="str">
        <f t="shared" si="6"/>
        <v/>
      </c>
    </row>
    <row r="82" spans="1:6" ht="14.4">
      <c r="A82" s="6">
        <v>71</v>
      </c>
      <c r="B82" s="38"/>
      <c r="C82" s="38"/>
      <c r="D82" s="51" t="str">
        <f t="shared" si="4"/>
        <v/>
      </c>
      <c r="E82" s="52" t="str">
        <f t="shared" si="5"/>
        <v/>
      </c>
      <c r="F82" s="52" t="str">
        <f t="shared" si="6"/>
        <v/>
      </c>
    </row>
    <row r="83" spans="1:6" ht="14.4">
      <c r="A83" s="6">
        <v>72</v>
      </c>
      <c r="B83" s="38"/>
      <c r="C83" s="38"/>
      <c r="D83" s="51" t="str">
        <f t="shared" si="4"/>
        <v/>
      </c>
      <c r="E83" s="52" t="str">
        <f t="shared" si="5"/>
        <v/>
      </c>
      <c r="F83" s="52" t="str">
        <f t="shared" si="6"/>
        <v/>
      </c>
    </row>
    <row r="84" spans="1:6" ht="14.4">
      <c r="A84" s="6">
        <v>73</v>
      </c>
      <c r="B84" s="38"/>
      <c r="C84" s="38"/>
      <c r="D84" s="51" t="str">
        <f t="shared" si="4"/>
        <v/>
      </c>
      <c r="E84" s="52" t="str">
        <f t="shared" si="5"/>
        <v/>
      </c>
      <c r="F84" s="52" t="str">
        <f t="shared" si="6"/>
        <v/>
      </c>
    </row>
    <row r="85" spans="1:6" ht="14.4">
      <c r="A85" s="6">
        <v>74</v>
      </c>
      <c r="B85" s="38"/>
      <c r="C85" s="38"/>
      <c r="D85" s="51" t="str">
        <f t="shared" si="4"/>
        <v/>
      </c>
      <c r="E85" s="52" t="str">
        <f t="shared" si="5"/>
        <v/>
      </c>
      <c r="F85" s="52" t="str">
        <f t="shared" si="6"/>
        <v/>
      </c>
    </row>
    <row r="86" spans="1:6" ht="14.4">
      <c r="A86" s="6">
        <v>75</v>
      </c>
      <c r="B86" s="38"/>
      <c r="C86" s="38"/>
      <c r="D86" s="51" t="str">
        <f t="shared" si="4"/>
        <v/>
      </c>
      <c r="E86" s="52" t="str">
        <f t="shared" si="5"/>
        <v/>
      </c>
      <c r="F86" s="52" t="str">
        <f t="shared" si="6"/>
        <v/>
      </c>
    </row>
    <row r="87" spans="1:6" ht="14.4">
      <c r="A87" s="6">
        <v>76</v>
      </c>
      <c r="B87" s="38"/>
      <c r="C87" s="38"/>
      <c r="D87" s="51" t="str">
        <f t="shared" si="4"/>
        <v/>
      </c>
      <c r="E87" s="52" t="str">
        <f t="shared" si="5"/>
        <v/>
      </c>
      <c r="F87" s="52" t="str">
        <f t="shared" si="6"/>
        <v/>
      </c>
    </row>
    <row r="88" spans="1:6" ht="14.4">
      <c r="A88" s="6">
        <v>77</v>
      </c>
      <c r="B88" s="38"/>
      <c r="C88" s="38"/>
      <c r="D88" s="51" t="str">
        <f t="shared" si="4"/>
        <v/>
      </c>
      <c r="E88" s="52" t="str">
        <f t="shared" si="5"/>
        <v/>
      </c>
      <c r="F88" s="52" t="str">
        <f t="shared" si="6"/>
        <v/>
      </c>
    </row>
    <row r="89" spans="1:6" ht="14.4">
      <c r="A89" s="6">
        <v>78</v>
      </c>
      <c r="B89" s="38"/>
      <c r="C89" s="38"/>
      <c r="D89" s="51" t="str">
        <f t="shared" si="4"/>
        <v/>
      </c>
      <c r="E89" s="52" t="str">
        <f t="shared" si="5"/>
        <v/>
      </c>
      <c r="F89" s="52" t="str">
        <f t="shared" si="6"/>
        <v/>
      </c>
    </row>
    <row r="90" spans="1:6" ht="14.4">
      <c r="A90" s="6">
        <v>79</v>
      </c>
      <c r="B90" s="38"/>
      <c r="C90" s="38"/>
      <c r="D90" s="51" t="str">
        <f t="shared" si="4"/>
        <v/>
      </c>
      <c r="E90" s="52" t="str">
        <f t="shared" si="5"/>
        <v/>
      </c>
      <c r="F90" s="52" t="str">
        <f t="shared" si="6"/>
        <v/>
      </c>
    </row>
    <row r="91" spans="1:6" ht="14.4">
      <c r="A91" s="6">
        <v>80</v>
      </c>
      <c r="B91" s="38"/>
      <c r="C91" s="38"/>
      <c r="D91" s="51" t="str">
        <f t="shared" si="4"/>
        <v/>
      </c>
      <c r="E91" s="52" t="str">
        <f t="shared" si="5"/>
        <v/>
      </c>
      <c r="F91" s="52" t="str">
        <f t="shared" si="6"/>
        <v/>
      </c>
    </row>
    <row r="92" spans="1:6" ht="14.4">
      <c r="A92" s="6">
        <v>81</v>
      </c>
      <c r="B92" s="38"/>
      <c r="C92" s="38"/>
      <c r="D92" s="51" t="str">
        <f t="shared" si="4"/>
        <v/>
      </c>
      <c r="E92" s="52" t="str">
        <f t="shared" si="5"/>
        <v/>
      </c>
      <c r="F92" s="52" t="str">
        <f t="shared" si="6"/>
        <v/>
      </c>
    </row>
    <row r="93" spans="1:6" ht="14.4">
      <c r="A93" s="6">
        <v>82</v>
      </c>
      <c r="B93" s="38"/>
      <c r="C93" s="38"/>
      <c r="D93" s="51" t="str">
        <f t="shared" si="4"/>
        <v/>
      </c>
      <c r="E93" s="52" t="str">
        <f t="shared" si="5"/>
        <v/>
      </c>
      <c r="F93" s="52" t="str">
        <f t="shared" si="6"/>
        <v/>
      </c>
    </row>
    <row r="94" spans="1:6" ht="14.4">
      <c r="A94" s="6">
        <v>83</v>
      </c>
      <c r="B94" s="38"/>
      <c r="C94" s="38"/>
      <c r="D94" s="51" t="str">
        <f t="shared" si="4"/>
        <v/>
      </c>
      <c r="E94" s="52" t="str">
        <f t="shared" si="5"/>
        <v/>
      </c>
      <c r="F94" s="52" t="str">
        <f t="shared" si="6"/>
        <v/>
      </c>
    </row>
    <row r="95" spans="1:6" ht="14.4">
      <c r="A95" s="6">
        <v>84</v>
      </c>
      <c r="B95" s="38"/>
      <c r="C95" s="38"/>
      <c r="D95" s="51" t="str">
        <f t="shared" si="4"/>
        <v/>
      </c>
      <c r="E95" s="52" t="str">
        <f t="shared" si="5"/>
        <v/>
      </c>
      <c r="F95" s="52" t="str">
        <f t="shared" si="6"/>
        <v/>
      </c>
    </row>
    <row r="96" spans="1:6" ht="14.4">
      <c r="A96" s="6">
        <v>85</v>
      </c>
      <c r="B96" s="38"/>
      <c r="C96" s="38"/>
      <c r="D96" s="51" t="str">
        <f t="shared" si="4"/>
        <v/>
      </c>
      <c r="E96" s="52" t="str">
        <f t="shared" si="5"/>
        <v/>
      </c>
      <c r="F96" s="52" t="str">
        <f t="shared" si="6"/>
        <v/>
      </c>
    </row>
    <row r="97" spans="1:6" ht="14.4">
      <c r="A97" s="6">
        <v>86</v>
      </c>
      <c r="B97" s="38"/>
      <c r="C97" s="38"/>
      <c r="D97" s="51" t="str">
        <f t="shared" si="4"/>
        <v/>
      </c>
      <c r="E97" s="52" t="str">
        <f t="shared" si="5"/>
        <v/>
      </c>
      <c r="F97" s="52" t="str">
        <f t="shared" si="6"/>
        <v/>
      </c>
    </row>
    <row r="98" spans="1:6" ht="14.4">
      <c r="A98" s="6">
        <v>87</v>
      </c>
      <c r="B98" s="38"/>
      <c r="C98" s="38"/>
      <c r="D98" s="51" t="str">
        <f t="shared" si="4"/>
        <v/>
      </c>
      <c r="E98" s="52" t="str">
        <f t="shared" si="5"/>
        <v/>
      </c>
      <c r="F98" s="52" t="str">
        <f t="shared" si="6"/>
        <v/>
      </c>
    </row>
    <row r="99" spans="1:6" ht="14.4">
      <c r="A99" s="6">
        <v>88</v>
      </c>
      <c r="B99" s="38"/>
      <c r="C99" s="38"/>
      <c r="D99" s="51" t="str">
        <f t="shared" si="4"/>
        <v/>
      </c>
      <c r="E99" s="52" t="str">
        <f t="shared" si="5"/>
        <v/>
      </c>
      <c r="F99" s="52" t="str">
        <f t="shared" si="6"/>
        <v/>
      </c>
    </row>
    <row r="100" spans="1:6" ht="14.4">
      <c r="A100" s="6">
        <v>89</v>
      </c>
      <c r="B100" s="38"/>
      <c r="C100" s="38"/>
      <c r="D100" s="51" t="str">
        <f t="shared" si="4"/>
        <v/>
      </c>
      <c r="E100" s="52" t="str">
        <f t="shared" si="5"/>
        <v/>
      </c>
      <c r="F100" s="52" t="str">
        <f t="shared" si="6"/>
        <v/>
      </c>
    </row>
    <row r="101" spans="1:6" ht="14.4">
      <c r="A101" s="6">
        <v>90</v>
      </c>
      <c r="B101" s="38"/>
      <c r="C101" s="38"/>
      <c r="D101" s="51" t="str">
        <f t="shared" si="4"/>
        <v/>
      </c>
      <c r="E101" s="52" t="str">
        <f t="shared" si="5"/>
        <v/>
      </c>
      <c r="F101" s="52" t="str">
        <f t="shared" si="6"/>
        <v/>
      </c>
    </row>
    <row r="102" spans="1:6" ht="14.4">
      <c r="A102" s="6">
        <v>91</v>
      </c>
      <c r="B102" s="38"/>
      <c r="C102" s="38"/>
      <c r="D102" s="51" t="str">
        <f t="shared" si="4"/>
        <v/>
      </c>
      <c r="E102" s="52" t="str">
        <f t="shared" si="5"/>
        <v/>
      </c>
      <c r="F102" s="52" t="str">
        <f t="shared" si="6"/>
        <v/>
      </c>
    </row>
    <row r="103" spans="1:6" ht="14.4">
      <c r="A103" s="6">
        <v>92</v>
      </c>
      <c r="B103" s="38"/>
      <c r="C103" s="38"/>
      <c r="D103" s="51" t="str">
        <f t="shared" si="4"/>
        <v/>
      </c>
      <c r="E103" s="52" t="str">
        <f t="shared" si="5"/>
        <v/>
      </c>
      <c r="F103" s="52" t="str">
        <f t="shared" si="6"/>
        <v/>
      </c>
    </row>
    <row r="104" spans="1:6" ht="14.4">
      <c r="A104" s="6">
        <v>93</v>
      </c>
      <c r="B104" s="38"/>
      <c r="C104" s="38"/>
      <c r="D104" s="51" t="str">
        <f t="shared" si="4"/>
        <v/>
      </c>
      <c r="E104" s="52" t="str">
        <f t="shared" si="5"/>
        <v/>
      </c>
      <c r="F104" s="52" t="str">
        <f t="shared" si="6"/>
        <v/>
      </c>
    </row>
    <row r="105" spans="1:6" ht="14.4">
      <c r="A105" s="6">
        <v>94</v>
      </c>
      <c r="B105" s="38"/>
      <c r="C105" s="38"/>
      <c r="D105" s="51" t="str">
        <f t="shared" si="4"/>
        <v/>
      </c>
      <c r="E105" s="52" t="str">
        <f t="shared" si="5"/>
        <v/>
      </c>
      <c r="F105" s="52" t="str">
        <f t="shared" si="6"/>
        <v/>
      </c>
    </row>
    <row r="106" spans="1:6" ht="14.4">
      <c r="A106" s="6">
        <v>95</v>
      </c>
      <c r="B106" s="38"/>
      <c r="C106" s="38"/>
      <c r="D106" s="51" t="str">
        <f t="shared" si="4"/>
        <v/>
      </c>
      <c r="E106" s="52" t="str">
        <f t="shared" si="5"/>
        <v/>
      </c>
      <c r="F106" s="52" t="str">
        <f t="shared" si="6"/>
        <v/>
      </c>
    </row>
    <row r="107" spans="1:6" ht="14.4">
      <c r="A107" s="6">
        <v>96</v>
      </c>
      <c r="B107" s="38"/>
      <c r="C107" s="38"/>
      <c r="D107" s="51" t="str">
        <f t="shared" si="4"/>
        <v/>
      </c>
      <c r="E107" s="52" t="str">
        <f t="shared" si="5"/>
        <v/>
      </c>
      <c r="F107" s="52" t="str">
        <f t="shared" si="6"/>
        <v/>
      </c>
    </row>
    <row r="108" spans="1:6" ht="14.4">
      <c r="A108" s="6">
        <v>97</v>
      </c>
      <c r="B108" s="38"/>
      <c r="C108" s="38"/>
      <c r="D108" s="51" t="str">
        <f t="shared" si="4"/>
        <v/>
      </c>
      <c r="E108" s="52" t="str">
        <f t="shared" si="5"/>
        <v/>
      </c>
      <c r="F108" s="52" t="str">
        <f t="shared" si="6"/>
        <v/>
      </c>
    </row>
    <row r="109" spans="1:6" ht="14.4">
      <c r="A109" s="6">
        <v>98</v>
      </c>
      <c r="B109" s="38"/>
      <c r="C109" s="38"/>
      <c r="D109" s="51" t="str">
        <f t="shared" si="4"/>
        <v/>
      </c>
      <c r="E109" s="52" t="str">
        <f t="shared" si="5"/>
        <v/>
      </c>
      <c r="F109" s="52" t="str">
        <f t="shared" si="6"/>
        <v/>
      </c>
    </row>
    <row r="110" spans="1:6" ht="14.4">
      <c r="A110" s="6">
        <v>99</v>
      </c>
      <c r="B110" s="38"/>
      <c r="C110" s="38"/>
      <c r="D110" s="51" t="str">
        <f t="shared" si="4"/>
        <v/>
      </c>
      <c r="E110" s="52" t="str">
        <f t="shared" si="5"/>
        <v/>
      </c>
      <c r="F110" s="52" t="str">
        <f t="shared" si="6"/>
        <v/>
      </c>
    </row>
    <row r="111" spans="1:6" ht="14.4">
      <c r="A111" s="6">
        <v>100</v>
      </c>
      <c r="B111" s="38"/>
      <c r="C111" s="38"/>
      <c r="D111" s="51" t="str">
        <f t="shared" si="4"/>
        <v/>
      </c>
      <c r="E111" s="52" t="str">
        <f t="shared" si="5"/>
        <v/>
      </c>
      <c r="F111" s="52" t="str">
        <f t="shared" si="6"/>
        <v/>
      </c>
    </row>
  </sheetData>
  <sheetProtection algorithmName="SHA-512" hashValue="o3izDMS7bofVd6QV6f9HQ/KfUqC0IqYoazA77VuQLrF9wE4RUf2itlEIhrL7LDqWEeg1zND5XjSxk740Gh+BbA==" saltValue="/2MyPWVp0j4PNCr1687pHQ==" spinCount="100000" sheet="1" objects="1" scenarios="1" selectLockedCells="1"/>
  <mergeCells count="2">
    <mergeCell ref="A1:F1"/>
    <mergeCell ref="A2:C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q 5 b W d 6 e z i m k A A A A 9 g A A A B I A H A B D b 2 5 m a W c v U G F j a 2 F n Z S 5 4 b W w g o h g A K K A U A A A A A A A A A A A A A A A A A A A A A A A A A A A A h Y + 9 D o I w G E V f h X T v D + B A y E c Z j J s k J i T G t S k V G q E Y W i z v 5 u A j + Q p i F H V z v O e e 4 d 7 7 9 Q b 5 1 L X B R Q 1 W 9 y Z D I W E o U E b 2 l T Z 1 h k Z 3 x A n K O e y E P I l a B b N s b D r Z K k O N c + e U U u 8 9 8 T H p h 5 p G j I X 0 U G x L 2 a h O o I + s / 8 t Y G + u E k Q p x 2 L / G 8 I i E b E X i Z N 4 E d I F Q a P M V o r l 7 t j 8 Q 1 m P r x k F x Z f G m B L p E o O 8 P / A F Q S w M E F A A C A A g A R q 5 b 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a u W 1 k o i k e 4 D g A A A B E A A A A T A B w A R m 9 y b X V s Y X M v U 2 V j d G l v b j E u b S C i G A A o o B Q A A A A A A A A A A A A A A A A A A A A A A A A A A A A r T k 0 u y c z P U w i G 0 I b W A F B L A Q I t A B Q A A g A I A E a u W 1 n e n s 4 p p A A A A P Y A A A A S A A A A A A A A A A A A A A A A A A A A A A B D b 2 5 m a W c v U G F j a 2 F n Z S 5 4 b W x Q S w E C L Q A U A A I A C A B G r l t Z D 8 r p q 6 Q A A A D p A A A A E w A A A A A A A A A A A A A A A A D w A A A A W 0 N v b n R l b n R f V H l w Z X N d L n h t b F B L A Q I t A B Q A A g A I A E a u W 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Z Y m s g c a m v S r + 5 F / 0 F r p D t A A A A A A I A A A A A A B B m A A A A A Q A A I A A A A E v r 5 n l + K u u A e 8 I z L 2 Y A z G N M i N 8 S m F z L K y S 4 c R r C 1 u Z V A A A A A A 6 A A A A A A g A A I A A A A K W K F b r I O D T U g G u g r L 4 X I a 4 y j z H O r D x B Z o v V W w I q k v A o U A A A A M Q / d W y k Z F 6 9 M j G Z s R 2 X 0 7 7 L 3 W c B 9 a w V b O R C B Y g 9 H U 3 c 5 M W F 7 O i U m E S i j h e E H + T Z z p E G 6 N 2 E A V g 2 s i p C J u / L P f 8 F I f W I C 1 M / C k / 4 b s P G c r a Y Q A A A A H / v 6 b C n 8 n s U F j i E 0 R O a X d M u 9 7 / J s e d h 6 X w m 6 b q Y / W W 6 R 0 Z 3 P y V A v + d Q z x / Z 7 s T z 2 j i 4 / Z D m O Q u c Y k F 2 s u r J 8 z 4 = < / D a t a M a s h u p > 
</file>

<file path=customXml/itemProps1.xml><?xml version="1.0" encoding="utf-8"?>
<ds:datastoreItem xmlns:ds="http://schemas.openxmlformats.org/officeDocument/2006/customXml" ds:itemID="{819FB950-FF0D-44AF-AF84-ED33746DA2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Baremo Concurso Traslados</vt:lpstr>
      <vt:lpstr>Calculadora Tiempos Trabajados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Juanjo</dc:creator>
  <cp:lastModifiedBy>CEGARRA SANCHEZ, JAVIER</cp:lastModifiedBy>
  <dcterms:created xsi:type="dcterms:W3CDTF">2015-06-05T18:19:34Z</dcterms:created>
  <dcterms:modified xsi:type="dcterms:W3CDTF">2024-10-28T09:33:22Z</dcterms:modified>
</cp:coreProperties>
</file>